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077B7299-BB52-485E-8A78-EF0EA84C9E00}" xr6:coauthVersionLast="47" xr6:coauthVersionMax="47" xr10:uidLastSave="{00000000-0000-0000-0000-000000000000}"/>
  <bookViews>
    <workbookView xWindow="28680" yWindow="-120" windowWidth="29040" windowHeight="15720" xr2:uid="{5C3FD340-8C8E-445E-8B18-77A1CC2D82AF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0" i="1"/>
  <c r="E19" i="1"/>
  <c r="E17" i="1"/>
  <c r="E16" i="1"/>
  <c r="E14" i="1"/>
  <c r="E11" i="1"/>
  <c r="E12" i="1" s="1"/>
  <c r="E9" i="1"/>
  <c r="E10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tc={1B0E4B8C-326B-41D6-AA4B-DEA6424FBD9D}</author>
  </authors>
  <commentList>
    <comment ref="E9" authorId="0" shapeId="0" xr:uid="{1B0E4B8C-326B-41D6-AA4B-DEA6424FBD9D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Scambio mail scorso anno:
Buongiorno, ho parlato con Viola di AAMPS per la modalità di calcolo del dato "materia prima risparmiata" relativamente alle varie frazioni
Il Valore da indicare in tale casella non è altro che il quantitativo in tonnellate di quanto inviato effettivamente a recupero (come da certificazioni) , quindi tolte le frazioni estranee 
E' necessario pertanto per ciascuna frazione prendere la % di frazioni estranee e toglierla dal valore indicato nei rispettivi righi sopra
Per le caselle in cui il dato è cumulativo (es. organico che comprende + CER, è necessario togliere la % relativa alle diverse tipologie di rifiuto ed inserire la somma dei dati ottenuti)
</t>
      </text>
    </comment>
  </commentList>
</comments>
</file>

<file path=xl/sharedStrings.xml><?xml version="1.0" encoding="utf-8"?>
<sst xmlns="http://schemas.openxmlformats.org/spreadsheetml/2006/main" count="95" uniqueCount="52">
  <si>
    <t>REA SPA</t>
  </si>
  <si>
    <t>DENOMINAZIONE GESTORE</t>
  </si>
  <si>
    <t>REA ROSIGNANO ENERGIA AMBIENTE SPA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</si>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</sst>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name val="Microsoft Sans Serif"/>
      <family val="2"/>
    </font>
    <font>
      <b/>
      <sz val="11"/>
      <name val="Aptos Narrow"/>
      <family val="2"/>
      <scheme val="minor"/>
    </font>
    <font>
      <b/>
      <sz val="9"/>
      <color rgb="FFFF0000"/>
      <name val="Aptos Narrow"/>
      <family val="2"/>
      <scheme val="minor"/>
    </font>
    <font>
      <sz val="8"/>
      <color theme="1"/>
      <name val="Microsoft Sans Serif"/>
      <family val="2"/>
    </font>
    <font>
      <sz val="9"/>
      <color indexed="81"/>
      <name val="Tahoma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8" fillId="0" borderId="6" xfId="0" applyFont="1" applyBorder="1" applyAlignment="1">
      <alignment vertical="center" textRotation="180"/>
    </xf>
    <xf numFmtId="0" fontId="5" fillId="4" borderId="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324908</xdr:colOff>
      <xdr:row>0</xdr:row>
      <xdr:rowOff>85725</xdr:rowOff>
    </xdr:from>
    <xdr:to>
      <xdr:col>15</xdr:col>
      <xdr:colOff>344732</xdr:colOff>
      <xdr:row>6</xdr:row>
      <xdr:rowOff>164378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A534B64-8F11-46CA-A695-2116606442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74158" y="85725"/>
          <a:ext cx="5506224" cy="2421803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57B6991-C25F-42C7-A58D-B8F065F9A0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99190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6C2D32D7-C488-4646-9236-44C00E5C2A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463242"/>
          <a:ext cx="5477645" cy="464884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Elena Falagiani" id="{BEB8B96B-5D04-4334-A507-A8F91DF55338}" userId="S::elena.falagiani@reaspa.it::cca19ace-115e-450d-a287-7cc2519e784b" providerId="AD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9" dT="2024-04-22T14:54:35.26" personId="{BEB8B96B-5D04-4334-A507-A8F91DF55338}" id="{1B0E4B8C-326B-41D6-AA4B-DEA6424FBD9D}">
    <text xml:space="preserve">Scambio mail scorso anno:
Buongiorno, ho parlato con Viola di AAMPS per la modalità di calcolo del dato "materia prima risparmiata" relativamente alle varie frazioni
Il Valore da indicare in tale casella non è altro che il quantitativo in tonnellate di quanto inviato effettivamente a recupero (come da certificazioni) , quindi tolte le frazioni estranee 
E' necessario pertanto per ciascuna frazione prendere la % di frazioni estranee e toglierla dal valore indicato nei rispettivi righi sopra
Per le caselle in cui il dato è cumulativo (es. organico che comprende + CER, è necessario togliere la % relativa alle diverse tipologie di rifiuto ed inserire la somma dei dati ottenuti)
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19F4BE-CB10-4E68-BA1A-EA90B731673A}">
  <sheetPr>
    <pageSetUpPr fitToPage="1"/>
  </sheetPr>
  <dimension ref="A1:G25"/>
  <sheetViews>
    <sheetView tabSelected="1" zoomScaleNormal="100" workbookViewId="0">
      <selection activeCell="E3" sqref="E3:E25"/>
    </sheetView>
  </sheetViews>
  <sheetFormatPr defaultRowHeight="15" x14ac:dyDescent="0.25"/>
  <cols>
    <col min="1" max="1" width="29.7109375" customWidth="1"/>
    <col min="2" max="2" width="38.7109375" customWidth="1"/>
    <col min="3" max="3" width="38" style="22" bestFit="1" customWidth="1"/>
    <col min="4" max="4" width="17.85546875" style="9" customWidth="1"/>
    <col min="5" max="6" width="35.7109375" customWidth="1"/>
  </cols>
  <sheetData>
    <row r="1" spans="1:7" ht="28.5" customHeight="1" x14ac:dyDescent="0.25">
      <c r="A1" s="1" t="s">
        <v>0</v>
      </c>
      <c r="B1" s="2" t="s">
        <v>1</v>
      </c>
      <c r="C1" s="3" t="s">
        <v>2</v>
      </c>
      <c r="D1" s="4"/>
      <c r="E1" s="4"/>
      <c r="F1" s="5"/>
    </row>
    <row r="2" spans="1:7" s="9" customFormat="1" x14ac:dyDescent="0.25">
      <c r="A2" s="6" t="s">
        <v>3</v>
      </c>
      <c r="B2" s="6" t="s">
        <v>4</v>
      </c>
      <c r="C2" s="7" t="s">
        <v>5</v>
      </c>
      <c r="D2" s="6" t="s">
        <v>6</v>
      </c>
      <c r="E2" s="6" t="s">
        <v>7</v>
      </c>
      <c r="F2" s="8" t="s">
        <v>8</v>
      </c>
    </row>
    <row r="3" spans="1:7" s="9" customFormat="1" ht="35.25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20425.32</v>
      </c>
      <c r="F3" s="15" t="s">
        <v>13</v>
      </c>
      <c r="G3" s="16"/>
    </row>
    <row r="4" spans="1:7" s="9" customFormat="1" ht="35.25" customHeight="1" x14ac:dyDescent="0.25">
      <c r="A4" s="17"/>
      <c r="B4" s="11" t="s">
        <v>14</v>
      </c>
      <c r="C4" s="12" t="s">
        <v>15</v>
      </c>
      <c r="D4" s="13" t="s">
        <v>12</v>
      </c>
      <c r="E4" s="14">
        <v>6443.6</v>
      </c>
      <c r="F4" s="15" t="s">
        <v>16</v>
      </c>
      <c r="G4" s="16"/>
    </row>
    <row r="5" spans="1:7" s="9" customFormat="1" ht="35.25" customHeight="1" x14ac:dyDescent="0.25">
      <c r="A5" s="17"/>
      <c r="B5" s="11" t="s">
        <v>17</v>
      </c>
      <c r="C5" s="12" t="s">
        <v>18</v>
      </c>
      <c r="D5" s="13" t="s">
        <v>12</v>
      </c>
      <c r="E5" s="14">
        <v>5874.8</v>
      </c>
      <c r="F5" s="15" t="s">
        <v>19</v>
      </c>
      <c r="G5" s="16"/>
    </row>
    <row r="6" spans="1:7" s="9" customFormat="1" ht="35.25" customHeight="1" x14ac:dyDescent="0.25">
      <c r="A6" s="17"/>
      <c r="B6" s="11" t="s">
        <v>20</v>
      </c>
      <c r="C6" s="12" t="s">
        <v>21</v>
      </c>
      <c r="D6" s="13" t="s">
        <v>12</v>
      </c>
      <c r="E6" s="14">
        <v>4472.05</v>
      </c>
      <c r="F6" s="15" t="s">
        <v>22</v>
      </c>
      <c r="G6" s="16"/>
    </row>
    <row r="7" spans="1:7" ht="35.25" customHeight="1" x14ac:dyDescent="0.25">
      <c r="A7" s="17"/>
      <c r="B7" s="11" t="s">
        <v>23</v>
      </c>
      <c r="C7" s="12" t="s">
        <v>24</v>
      </c>
      <c r="D7" s="13" t="s">
        <v>12</v>
      </c>
      <c r="E7" s="14">
        <v>3262.02</v>
      </c>
      <c r="F7" s="15" t="s">
        <v>25</v>
      </c>
      <c r="G7" s="16"/>
    </row>
    <row r="8" spans="1:7" ht="35.25" customHeight="1" x14ac:dyDescent="0.25">
      <c r="A8" s="17"/>
      <c r="B8" s="11" t="s">
        <v>26</v>
      </c>
      <c r="C8" s="12" t="s">
        <v>27</v>
      </c>
      <c r="D8" s="13" t="s">
        <v>12</v>
      </c>
      <c r="E8" s="14">
        <v>4796.3</v>
      </c>
      <c r="F8" s="15" t="s">
        <v>28</v>
      </c>
      <c r="G8" s="16"/>
    </row>
    <row r="9" spans="1:7" ht="42.75" customHeight="1" x14ac:dyDescent="0.25">
      <c r="A9" s="17"/>
      <c r="B9" s="18" t="s">
        <v>29</v>
      </c>
      <c r="C9" s="19" t="s">
        <v>30</v>
      </c>
      <c r="D9" s="13" t="s">
        <v>12</v>
      </c>
      <c r="E9" s="14">
        <f>+(9137.41*0.988)+11287.91</f>
        <v>20315.67108</v>
      </c>
      <c r="F9" s="15"/>
      <c r="G9" s="16"/>
    </row>
    <row r="10" spans="1:7" ht="30" customHeight="1" x14ac:dyDescent="0.25">
      <c r="A10" s="17"/>
      <c r="B10" s="18" t="s">
        <v>31</v>
      </c>
      <c r="C10" s="19" t="s">
        <v>32</v>
      </c>
      <c r="D10" s="13" t="s">
        <v>33</v>
      </c>
      <c r="E10" s="14">
        <f>+E9*-0.183</f>
        <v>-3717.7678076399998</v>
      </c>
      <c r="F10" s="15" t="s">
        <v>34</v>
      </c>
      <c r="G10" s="16"/>
    </row>
    <row r="11" spans="1:7" ht="30" customHeight="1" x14ac:dyDescent="0.25">
      <c r="A11" s="17"/>
      <c r="B11" s="20" t="s">
        <v>35</v>
      </c>
      <c r="C11" s="19" t="s">
        <v>36</v>
      </c>
      <c r="D11" s="13" t="s">
        <v>12</v>
      </c>
      <c r="E11" s="14">
        <f>4632.25*0.44</f>
        <v>2038.19</v>
      </c>
      <c r="F11" s="15"/>
      <c r="G11" s="16"/>
    </row>
    <row r="12" spans="1:7" ht="30" customHeight="1" x14ac:dyDescent="0.25">
      <c r="A12" s="17"/>
      <c r="B12" s="20" t="s">
        <v>37</v>
      </c>
      <c r="C12" s="19" t="s">
        <v>32</v>
      </c>
      <c r="D12" s="13" t="s">
        <v>33</v>
      </c>
      <c r="E12" s="14">
        <f>+E11*-0.6</f>
        <v>-1222.914</v>
      </c>
      <c r="F12" s="15" t="s">
        <v>34</v>
      </c>
      <c r="G12" s="16"/>
    </row>
    <row r="13" spans="1:7" ht="30" customHeight="1" x14ac:dyDescent="0.25">
      <c r="A13" s="17"/>
      <c r="B13" s="18" t="s">
        <v>38</v>
      </c>
      <c r="C13" s="19" t="s">
        <v>36</v>
      </c>
      <c r="D13" s="13" t="s">
        <v>12</v>
      </c>
      <c r="E13" s="14">
        <v>3734.355</v>
      </c>
      <c r="F13" s="15"/>
      <c r="G13" s="16"/>
    </row>
    <row r="14" spans="1:7" ht="30" customHeight="1" x14ac:dyDescent="0.25">
      <c r="A14" s="17"/>
      <c r="B14" s="18" t="s">
        <v>39</v>
      </c>
      <c r="C14" s="19" t="s">
        <v>32</v>
      </c>
      <c r="D14" s="13" t="s">
        <v>33</v>
      </c>
      <c r="E14" s="14">
        <f>+(227.692*-0.491)+(3506.663*-1.791)</f>
        <v>-6392.2302049999998</v>
      </c>
      <c r="F14" s="15" t="s">
        <v>34</v>
      </c>
      <c r="G14" s="16"/>
    </row>
    <row r="15" spans="1:7" ht="34.5" customHeight="1" x14ac:dyDescent="0.25">
      <c r="A15" s="17"/>
      <c r="B15" s="20" t="s">
        <v>40</v>
      </c>
      <c r="C15" s="19" t="s">
        <v>36</v>
      </c>
      <c r="D15" s="13" t="s">
        <v>12</v>
      </c>
      <c r="E15" s="14">
        <v>4705.4129999999996</v>
      </c>
      <c r="F15" s="15"/>
      <c r="G15" s="16"/>
    </row>
    <row r="16" spans="1:7" ht="30" customHeight="1" x14ac:dyDescent="0.25">
      <c r="A16" s="17"/>
      <c r="B16" s="20" t="s">
        <v>41</v>
      </c>
      <c r="C16" s="19" t="s">
        <v>42</v>
      </c>
      <c r="D16" s="13" t="s">
        <v>43</v>
      </c>
      <c r="E16" s="14">
        <f>+E15*-(550000/137000)</f>
        <v>-18890.34416058394</v>
      </c>
      <c r="F16" s="21" t="s">
        <v>44</v>
      </c>
      <c r="G16" s="16"/>
    </row>
    <row r="17" spans="1:7" ht="30" customHeight="1" x14ac:dyDescent="0.25">
      <c r="A17" s="17"/>
      <c r="B17" s="20" t="s">
        <v>45</v>
      </c>
      <c r="C17" s="19" t="s">
        <v>32</v>
      </c>
      <c r="D17" s="13" t="s">
        <v>33</v>
      </c>
      <c r="E17" s="14">
        <f>+E15*-0.927</f>
        <v>-4361.9178510000002</v>
      </c>
      <c r="F17" s="15" t="s">
        <v>34</v>
      </c>
      <c r="G17" s="16"/>
    </row>
    <row r="18" spans="1:7" ht="30" customHeight="1" x14ac:dyDescent="0.25">
      <c r="A18" s="17"/>
      <c r="B18" s="18" t="s">
        <v>46</v>
      </c>
      <c r="C18" s="19" t="s">
        <v>36</v>
      </c>
      <c r="D18" s="13" t="s">
        <v>12</v>
      </c>
      <c r="E18" s="14">
        <v>58.677999999999997</v>
      </c>
      <c r="F18" s="15"/>
      <c r="G18" s="16"/>
    </row>
    <row r="19" spans="1:7" ht="30" customHeight="1" x14ac:dyDescent="0.25">
      <c r="A19" s="17"/>
      <c r="B19" s="18" t="s">
        <v>41</v>
      </c>
      <c r="C19" s="19" t="s">
        <v>42</v>
      </c>
      <c r="D19" s="13" t="s">
        <v>43</v>
      </c>
      <c r="E19" s="14">
        <f>+E18*-(13.889)</f>
        <v>-814.9787419999999</v>
      </c>
      <c r="F19" s="21" t="s">
        <v>44</v>
      </c>
      <c r="G19" s="16"/>
    </row>
    <row r="20" spans="1:7" ht="30" customHeight="1" x14ac:dyDescent="0.25">
      <c r="A20" s="17"/>
      <c r="B20" s="18" t="s">
        <v>47</v>
      </c>
      <c r="C20" s="19" t="s">
        <v>32</v>
      </c>
      <c r="D20" s="13" t="s">
        <v>33</v>
      </c>
      <c r="E20" s="14">
        <f>+E18*-(5)</f>
        <v>-293.39</v>
      </c>
      <c r="F20" s="15" t="s">
        <v>34</v>
      </c>
      <c r="G20" s="16"/>
    </row>
    <row r="21" spans="1:7" ht="30" customHeight="1" x14ac:dyDescent="0.25">
      <c r="A21" s="17"/>
      <c r="B21" s="20" t="s">
        <v>48</v>
      </c>
      <c r="C21" s="19" t="s">
        <v>49</v>
      </c>
      <c r="D21" s="13" t="s">
        <v>12</v>
      </c>
      <c r="E21" s="14">
        <v>5129.6009999999997</v>
      </c>
      <c r="F21" s="15"/>
      <c r="G21" s="16"/>
    </row>
    <row r="22" spans="1:7" ht="30" customHeight="1" x14ac:dyDescent="0.25">
      <c r="A22" s="17"/>
      <c r="B22" s="20" t="s">
        <v>41</v>
      </c>
      <c r="C22" s="19" t="s">
        <v>42</v>
      </c>
      <c r="D22" s="13" t="s">
        <v>43</v>
      </c>
      <c r="E22" s="14">
        <f>+E21*-(4387778/2071000)</f>
        <v>-10867.962538183485</v>
      </c>
      <c r="F22" s="21" t="s">
        <v>44</v>
      </c>
      <c r="G22" s="16"/>
    </row>
    <row r="23" spans="1:7" ht="30" customHeight="1" x14ac:dyDescent="0.25">
      <c r="A23" s="17"/>
      <c r="B23" s="18" t="s">
        <v>50</v>
      </c>
      <c r="C23" s="19" t="s">
        <v>36</v>
      </c>
      <c r="D23" s="13" t="s">
        <v>12</v>
      </c>
      <c r="E23" s="14">
        <v>1164.2860000000001</v>
      </c>
      <c r="F23" s="15"/>
      <c r="G23" s="16"/>
    </row>
    <row r="24" spans="1:7" ht="30" customHeight="1" x14ac:dyDescent="0.25">
      <c r="A24" s="17"/>
      <c r="B24" s="18" t="s">
        <v>41</v>
      </c>
      <c r="C24" s="19" t="s">
        <v>42</v>
      </c>
      <c r="D24" s="13" t="s">
        <v>43</v>
      </c>
      <c r="E24" s="14">
        <f>+E23*-(91944/18000)</f>
        <v>-5947.1728880000001</v>
      </c>
      <c r="F24" s="21" t="s">
        <v>44</v>
      </c>
      <c r="G24" s="16"/>
    </row>
    <row r="25" spans="1:7" ht="30" customHeight="1" x14ac:dyDescent="0.25">
      <c r="A25" s="17"/>
      <c r="B25" s="18" t="s">
        <v>51</v>
      </c>
      <c r="C25" s="19" t="s">
        <v>32</v>
      </c>
      <c r="D25" s="13" t="s">
        <v>33</v>
      </c>
      <c r="E25" s="14">
        <f>+E23*-(0.666666666666667)</f>
        <v>-776.19066666666708</v>
      </c>
      <c r="F25" s="15" t="s">
        <v>34</v>
      </c>
      <c r="G25" s="16"/>
    </row>
  </sheetData>
  <mergeCells count="2">
    <mergeCell ref="C1:F1"/>
    <mergeCell ref="A3:A25"/>
  </mergeCells>
  <pageMargins left="0.70866141732283472" right="0.70866141732283472" top="0.74803149606299213" bottom="0.74803149606299213" header="0.31496062992125984" footer="0.31496062992125984"/>
  <pageSetup paperSize="9" scale="43" orientation="landscape" verticalDpi="1200" r:id="rId1"/>
  <headerFooter>
    <oddHeader>&amp;C&amp;F&amp;R&amp;A</oddHeader>
    <oddFooter>&amp;L&amp;D&amp;RPagina &amp;P di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305A47D9-1D59-49FA-8E86-3E07081D9E7A}"/>
</file>

<file path=customXml/itemProps2.xml><?xml version="1.0" encoding="utf-8"?>
<ds:datastoreItem xmlns:ds="http://schemas.openxmlformats.org/officeDocument/2006/customXml" ds:itemID="{912B2A23-A029-45E3-864F-4500307E116D}"/>
</file>

<file path=customXml/itemProps3.xml><?xml version="1.0" encoding="utf-8"?>
<ds:datastoreItem xmlns:ds="http://schemas.openxmlformats.org/officeDocument/2006/customXml" ds:itemID="{A3466EA9-92C2-4FF4-BD3B-B3EC99CED8F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2025-06-13T09:24:23Z</dcterms:created>
  <dcterms:modified xsi:type="dcterms:W3CDTF">2025-06-13T09:25:54Z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