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B46641D-53AA-4FE1-88CB-DC2259970B23}" xr6:coauthVersionLast="47" xr6:coauthVersionMax="47" xr10:uidLastSave="{00000000-0000-0000-0000-000000000000}"/>
  <bookViews>
    <workbookView xWindow="-120" yWindow="-120" windowWidth="29040" windowHeight="15720" xr2:uid="{D97E0BBD-795D-4A53-B05E-3610293AA9C3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8" i="1"/>
  <c r="E19" i="1" s="1"/>
  <c r="E26" i="1" s="1"/>
  <c r="E15" i="1"/>
  <c r="E25" i="1" s="1"/>
  <c r="E11" i="1"/>
  <c r="E13" i="1" s="1"/>
  <c r="E10" i="1"/>
  <c r="E12" i="1" l="1"/>
  <c r="E24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<sst xmlns="http://schemas.openxmlformats.org/spreadsheetml/2006/main" count="98" uniqueCount="60">
  <si>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</si>
  <si>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</si>
  <si>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</si>
  <si>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</si>
  <si>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</si>
  <si>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</si>
  <si>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</si>
  <si>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</si>
  <si>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</si>
  <si>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</si>
  <si>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Crespina Lorenzana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</si>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</sst>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164" fontId="0" fillId="0" borderId="2" xfId="1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CD751-2A29-447F-9B74-2029C5DE2C76}">
  <sheetPr>
    <pageSetUpPr fitToPage="1"/>
  </sheetPr>
  <dimension ref="A1:F27"/>
  <sheetViews>
    <sheetView tabSelected="1" zoomScale="90" zoomScaleNormal="90" workbookViewId="0"/>
  </sheetViews>
  <sheetFormatPr defaultRowHeight="15" x14ac:dyDescent="0.25"/>
  <cols>
    <col min="1" max="1" width="14.7109375" style="33" bestFit="1" customWidth="1"/>
    <col min="2" max="2" width="110.7109375" style="33" customWidth="1"/>
    <col min="3" max="3" width="100.140625" style="34" customWidth="1"/>
    <col min="4" max="4" width="20.42578125" style="33" customWidth="1"/>
    <col min="5" max="5" width="15.85546875" style="33" customWidth="1"/>
    <col min="6" max="6" width="24.85546875" style="3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5446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7">
        <v>2361</v>
      </c>
      <c r="F5" s="14" t="s">
        <v>17</v>
      </c>
    </row>
    <row r="6" spans="1:6" ht="15.75" thickBot="1" x14ac:dyDescent="0.3">
      <c r="A6" s="18"/>
      <c r="B6" s="11" t="s">
        <v>18</v>
      </c>
      <c r="C6" s="12" t="s">
        <v>19</v>
      </c>
      <c r="D6" s="13" t="s">
        <v>14</v>
      </c>
      <c r="E6" s="17">
        <v>543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9" t="s">
        <v>20</v>
      </c>
      <c r="B8" s="20" t="s">
        <v>20</v>
      </c>
      <c r="C8" s="12"/>
      <c r="D8" s="13"/>
      <c r="E8" s="14"/>
      <c r="F8" s="14"/>
    </row>
    <row r="9" spans="1:6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14">
        <v>308.39999999999998</v>
      </c>
      <c r="F9" s="24" t="s">
        <v>24</v>
      </c>
    </row>
    <row r="10" spans="1:6" s="26" customFormat="1" ht="24" customHeight="1" thickBot="1" x14ac:dyDescent="0.3">
      <c r="A10" s="21"/>
      <c r="B10" s="25" t="s">
        <v>25</v>
      </c>
      <c r="C10" s="22" t="s">
        <v>26</v>
      </c>
      <c r="D10" s="23" t="s">
        <v>23</v>
      </c>
      <c r="E10" s="24">
        <f>177.34+40.5+6.78</f>
        <v>224.62</v>
      </c>
      <c r="F10" s="24" t="s">
        <v>24</v>
      </c>
    </row>
    <row r="11" spans="1:6" s="26" customFormat="1" ht="24" customHeight="1" thickBot="1" x14ac:dyDescent="0.3">
      <c r="A11" s="21"/>
      <c r="B11" s="25" t="s">
        <v>27</v>
      </c>
      <c r="C11" s="22" t="s">
        <v>28</v>
      </c>
      <c r="D11" s="23" t="s">
        <v>23</v>
      </c>
      <c r="E11" s="24">
        <f>4.52+110.1+87.51</f>
        <v>202.13</v>
      </c>
      <c r="F11" s="24" t="s">
        <v>24</v>
      </c>
    </row>
    <row r="12" spans="1:6" s="26" customFormat="1" ht="24" customHeight="1" thickBot="1" x14ac:dyDescent="0.3">
      <c r="A12" s="21"/>
      <c r="B12" s="27" t="s">
        <v>29</v>
      </c>
      <c r="C12" s="22" t="s">
        <v>30</v>
      </c>
      <c r="D12" s="23" t="s">
        <v>31</v>
      </c>
      <c r="E12" s="28">
        <f>+(E10-E11)/E10</f>
        <v>0.10012465497284306</v>
      </c>
      <c r="F12" s="24" t="s">
        <v>24</v>
      </c>
    </row>
    <row r="13" spans="1:6" s="26" customFormat="1" ht="24" customHeight="1" thickBot="1" x14ac:dyDescent="0.3">
      <c r="A13" s="21"/>
      <c r="B13" s="27" t="s">
        <v>32</v>
      </c>
      <c r="C13" s="29" t="s">
        <v>33</v>
      </c>
      <c r="D13" s="23" t="s">
        <v>31</v>
      </c>
      <c r="E13" s="28">
        <f>+E11/E10</f>
        <v>0.89987534502715694</v>
      </c>
      <c r="F13" s="24" t="s">
        <v>24</v>
      </c>
    </row>
    <row r="14" spans="1:6" ht="24" customHeight="1" thickBot="1" x14ac:dyDescent="0.3">
      <c r="A14" s="21"/>
      <c r="B14" s="27" t="s">
        <v>34</v>
      </c>
      <c r="C14" s="29" t="s">
        <v>35</v>
      </c>
      <c r="D14" s="23" t="s">
        <v>23</v>
      </c>
      <c r="E14" s="14">
        <v>3.29</v>
      </c>
      <c r="F14" s="24" t="s">
        <v>24</v>
      </c>
    </row>
    <row r="15" spans="1:6" ht="43.5" thickBot="1" x14ac:dyDescent="0.3">
      <c r="A15" s="21"/>
      <c r="B15" s="25" t="s">
        <v>36</v>
      </c>
      <c r="C15" s="22" t="s">
        <v>37</v>
      </c>
      <c r="D15" s="23" t="s">
        <v>23</v>
      </c>
      <c r="E15" s="30">
        <f>+E16-E14</f>
        <v>2054.54</v>
      </c>
      <c r="F15" s="24" t="s">
        <v>24</v>
      </c>
    </row>
    <row r="16" spans="1:6" ht="25.5" customHeight="1" thickBot="1" x14ac:dyDescent="0.3">
      <c r="A16" s="21"/>
      <c r="B16" s="25" t="s">
        <v>38</v>
      </c>
      <c r="C16" s="22" t="s">
        <v>39</v>
      </c>
      <c r="D16" s="23" t="s">
        <v>23</v>
      </c>
      <c r="E16" s="30">
        <v>2057.83</v>
      </c>
      <c r="F16" s="24" t="s">
        <v>24</v>
      </c>
    </row>
    <row r="17" spans="1:6" ht="25.5" customHeight="1" thickBot="1" x14ac:dyDescent="0.3">
      <c r="A17" s="21"/>
      <c r="B17" s="25" t="s">
        <v>40</v>
      </c>
      <c r="C17" s="22" t="s">
        <v>41</v>
      </c>
      <c r="D17" s="23" t="s">
        <v>23</v>
      </c>
      <c r="E17" s="30">
        <v>28.22</v>
      </c>
      <c r="F17" s="24" t="s">
        <v>24</v>
      </c>
    </row>
    <row r="18" spans="1:6" ht="25.5" customHeight="1" thickBot="1" x14ac:dyDescent="0.3">
      <c r="A18" s="21"/>
      <c r="B18" s="25" t="s">
        <v>42</v>
      </c>
      <c r="C18" s="25" t="s">
        <v>43</v>
      </c>
      <c r="D18" s="23" t="s">
        <v>23</v>
      </c>
      <c r="E18" s="30">
        <f>750.18-18.33</f>
        <v>731.84999999999991</v>
      </c>
      <c r="F18" s="24" t="s">
        <v>24</v>
      </c>
    </row>
    <row r="19" spans="1:6" ht="25.5" customHeight="1" thickBot="1" x14ac:dyDescent="0.3">
      <c r="A19" s="21"/>
      <c r="B19" s="25" t="s">
        <v>44</v>
      </c>
      <c r="C19" s="22" t="s">
        <v>45</v>
      </c>
      <c r="D19" s="23" t="s">
        <v>23</v>
      </c>
      <c r="E19" s="30">
        <f>+E18+E17</f>
        <v>760.06999999999994</v>
      </c>
      <c r="F19" s="24" t="s">
        <v>24</v>
      </c>
    </row>
    <row r="20" spans="1:6" ht="25.5" customHeight="1" thickBot="1" x14ac:dyDescent="0.3">
      <c r="A20" s="21"/>
      <c r="B20" s="25" t="s">
        <v>46</v>
      </c>
      <c r="C20" s="25" t="s">
        <v>47</v>
      </c>
      <c r="D20" s="23" t="s">
        <v>23</v>
      </c>
      <c r="E20" s="30">
        <v>0.04</v>
      </c>
      <c r="F20" s="24" t="s">
        <v>24</v>
      </c>
    </row>
    <row r="21" spans="1:6" ht="25.5" customHeight="1" thickBot="1" x14ac:dyDescent="0.3">
      <c r="A21" s="21"/>
      <c r="B21" s="25" t="s">
        <v>48</v>
      </c>
      <c r="C21" s="25" t="s">
        <v>49</v>
      </c>
      <c r="D21" s="23" t="s">
        <v>23</v>
      </c>
      <c r="E21" s="30">
        <v>0</v>
      </c>
      <c r="F21" s="24" t="s">
        <v>24</v>
      </c>
    </row>
    <row r="22" spans="1:6" ht="25.5" customHeight="1" thickBot="1" x14ac:dyDescent="0.3">
      <c r="A22" s="21"/>
      <c r="B22" s="25" t="s">
        <v>50</v>
      </c>
      <c r="C22" s="25" t="s">
        <v>51</v>
      </c>
      <c r="D22" s="23" t="s">
        <v>23</v>
      </c>
      <c r="E22" s="30">
        <v>0</v>
      </c>
      <c r="F22" s="24" t="s">
        <v>24</v>
      </c>
    </row>
    <row r="23" spans="1:6" ht="25.5" customHeight="1" thickBot="1" x14ac:dyDescent="0.3">
      <c r="A23" s="21"/>
      <c r="B23" s="25" t="s">
        <v>52</v>
      </c>
      <c r="C23" s="25" t="s">
        <v>52</v>
      </c>
      <c r="D23" s="23" t="s">
        <v>23</v>
      </c>
      <c r="E23" s="30">
        <f>+E22+E21+E20</f>
        <v>0.04</v>
      </c>
      <c r="F23" s="24" t="s">
        <v>24</v>
      </c>
    </row>
    <row r="24" spans="1:6" ht="25.5" customHeight="1" thickBot="1" x14ac:dyDescent="0.3">
      <c r="A24" s="21"/>
      <c r="B24" s="27" t="s">
        <v>53</v>
      </c>
      <c r="C24" s="22" t="s">
        <v>54</v>
      </c>
      <c r="D24" s="23" t="s">
        <v>23</v>
      </c>
      <c r="E24" s="14">
        <f>+E9+E14+E15+E19</f>
        <v>3126.3</v>
      </c>
      <c r="F24" s="24" t="s">
        <v>24</v>
      </c>
    </row>
    <row r="25" spans="1:6" ht="25.5" customHeight="1" thickBot="1" x14ac:dyDescent="0.3">
      <c r="A25" s="21"/>
      <c r="B25" s="27" t="s">
        <v>55</v>
      </c>
      <c r="C25" s="22" t="s">
        <v>56</v>
      </c>
      <c r="D25" s="23" t="s">
        <v>31</v>
      </c>
      <c r="E25" s="31">
        <f>+(E9+E14+E15)/(E9+E14+E15+E19)</f>
        <v>0.75687873844480691</v>
      </c>
      <c r="F25" s="24" t="s">
        <v>24</v>
      </c>
    </row>
    <row r="26" spans="1:6" ht="25.5" customHeight="1" thickBot="1" x14ac:dyDescent="0.3">
      <c r="A26" s="32"/>
      <c r="B26" s="27" t="s">
        <v>57</v>
      </c>
      <c r="C26" s="22" t="s">
        <v>58</v>
      </c>
      <c r="D26" s="23" t="s">
        <v>59</v>
      </c>
      <c r="E26" s="14">
        <f>+(E15+E19+E14)/E4</f>
        <v>0.5174256334924715</v>
      </c>
      <c r="F26" s="24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9006F7-2FF1-4F6B-BD54-511DD644F515}"/>
</file>

<file path=customXml/itemProps2.xml><?xml version="1.0" encoding="utf-8"?>
<ds:datastoreItem xmlns:ds="http://schemas.openxmlformats.org/officeDocument/2006/customXml" ds:itemID="{307965B7-9562-47D1-BF16-01BF43ECFE7A}"/>
</file>

<file path=customXml/itemProps3.xml><?xml version="1.0" encoding="utf-8"?>
<ds:datastoreItem xmlns:ds="http://schemas.openxmlformats.org/officeDocument/2006/customXml" ds:itemID="{57293741-2E2C-47F4-9DAE-462DFCA673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2025-06-10T12:30:29Z</dcterms:created>
  <dcterms:modified xsi:type="dcterms:W3CDTF">2025-06-10T12:34:54Z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