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4 Economia circolare/"/>
    </mc:Choice>
  </mc:AlternateContent>
  <xr:revisionPtr revIDLastSave="1" documentId="13_ncr:1_{505CA984-0324-46F9-89F7-75BA14A51A65}" xr6:coauthVersionLast="47" xr6:coauthVersionMax="47" xr10:uidLastSave="{7AE868E8-8D67-4A09-9F95-DBE51AB1B1A3}"/>
  <bookViews>
    <workbookView xWindow="29190" yWindow="390" windowWidth="23925" windowHeight="14910" tabRatio="597" xr2:uid="{00000000-000D-0000-FFFF-FFFF00000000}"/>
  </bookViews>
  <sheets>
    <sheet name="SOL Economia circolare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6" l="1"/>
  <c r="E16" i="6" s="1"/>
  <c r="E8" i="6"/>
  <c r="E21" i="6" s="1"/>
  <c r="E22" i="6" s="1"/>
  <c r="E5" i="6"/>
  <c r="E23" i="6" s="1"/>
  <c r="E24" i="6" s="1"/>
  <c r="E4" i="6"/>
  <c r="E11" i="6" s="1"/>
  <c r="E12" i="6" s="1"/>
  <c r="E3" i="6"/>
  <c r="E9" i="6" s="1"/>
  <c r="E10" i="6" s="1"/>
  <c r="E13" i="6" l="1"/>
  <c r="E14" i="6" s="1"/>
  <c r="E18" i="6"/>
  <c r="E19" i="6" s="1"/>
  <c r="E25" i="6"/>
  <c r="E17" i="6"/>
  <c r="E20" i="6" l="1"/>
</calcChain>
</file>

<file path=xl/sharedStrings.xml><?xml version="1.0" encoding="utf-8"?>
<sst xmlns="http://schemas.openxmlformats.org/spreadsheetml/2006/main" count="78" uniqueCount="43">
  <si>
    <t>Macrosettore</t>
  </si>
  <si>
    <t>Parametro</t>
  </si>
  <si>
    <t>Descrizione</t>
  </si>
  <si>
    <t>Unità di misura</t>
  </si>
  <si>
    <t>ton</t>
  </si>
  <si>
    <t>Valore 2022</t>
  </si>
  <si>
    <t>MWh</t>
  </si>
  <si>
    <t>ECONOMIA CIRCOLARE</t>
  </si>
  <si>
    <t>Materia prima risparmiata LEGNO</t>
  </si>
  <si>
    <t>Materia prima risparmiata ALLUMINIO</t>
  </si>
  <si>
    <t>Materia prima risparmiata CARTA/CARTONE</t>
  </si>
  <si>
    <t>Materia prima risparmiata PLASTICA</t>
  </si>
  <si>
    <t>Materia prima risparmiata VETRO</t>
  </si>
  <si>
    <t>Materia prima risparmiata ACCIAIO</t>
  </si>
  <si>
    <t>Materia prima risparmiata ACM (ammendante compostato misto)</t>
  </si>
  <si>
    <t>DENOMINAZIONE GESTORE</t>
  </si>
  <si>
    <t>Ragione sociale della SOL</t>
  </si>
  <si>
    <t>SOL</t>
  </si>
  <si>
    <t>Da calcolarsi in funzione dei quantitativi di frazione merceologica similare raccolta su tutti i territori</t>
  </si>
  <si>
    <t>Da calcolarsi in funzione dei quantitativi di frazione merceologica similare (organico) raccolta su tutti i territori</t>
  </si>
  <si>
    <t>Emissioni CO2 evitate ALLUMINIO</t>
  </si>
  <si>
    <t>Emissioni CO2 evitate CARTA/CARTONE</t>
  </si>
  <si>
    <t>Emissioni CO2 evitate PLASTICA</t>
  </si>
  <si>
    <t>Emissioni CO2 evitate VETRO</t>
  </si>
  <si>
    <t>Emissioni CO2 evitate ACCIAIO</t>
  </si>
  <si>
    <t>Emissioni CO2 evitate ACM</t>
  </si>
  <si>
    <t>Emissioni risparmiate da frazione merceologica similare</t>
  </si>
  <si>
    <t>LEGNO raccolto</t>
  </si>
  <si>
    <t>VETRO raccolto</t>
  </si>
  <si>
    <t>RIFIUTI ORGANICI raccolti</t>
  </si>
  <si>
    <t>CARTA E CARTONE raccolto</t>
  </si>
  <si>
    <t>IMBALLAGGI IN MATERIALI MISTI raccolti</t>
  </si>
  <si>
    <t>RIFIUTI INGOMBRANTI raccolti</t>
  </si>
  <si>
    <t>Da calcolarsi sulla base delle dichiarazioni rese dagli impianti di recupero</t>
  </si>
  <si>
    <t>TOT rifiuti ORGANICI raccolti (per tutta la SOL)</t>
  </si>
  <si>
    <t>TOT rifiuti CARTA E CARTONE raccolti (per tutta la SOL)</t>
  </si>
  <si>
    <t>TOT rifiuti I.M.M. raccolti (per tutta la SOL)</t>
  </si>
  <si>
    <t>TOT rifiuti VETRO raccolti (per tutta la SOL)</t>
  </si>
  <si>
    <t>TOT rifiuti INGOMBRANTI raccolti (per tutta la SOL)</t>
  </si>
  <si>
    <t>TOT rifiuti LEGNO raccolti (per tutta la SOL)</t>
  </si>
  <si>
    <t>tonCO2</t>
  </si>
  <si>
    <t>Energia primaria risparmiata</t>
  </si>
  <si>
    <t>Energia risparmiata per l'avvenuto riciclaggio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</si>
</sst>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i/>
      <sz val="22"/>
      <color rgb="FFFFFFFF"/>
      <name val="Arial"/>
      <family val="2"/>
    </font>
    <font>
      <b/>
      <sz val="11"/>
      <color theme="1"/>
      <name val="Microsoft Sans Serif"/>
      <family val="2"/>
    </font>
    <font>
      <b/>
      <sz val="8"/>
      <color rgb="FF000000"/>
      <name val="Arial"/>
      <family val="2"/>
    </font>
    <font>
      <sz val="8"/>
      <color theme="1"/>
      <name val="Microsoft Sans Serif"/>
      <family val="2"/>
    </font>
    <font>
      <sz val="11"/>
      <color rgb="FFFF0000"/>
      <name val="Calibri"/>
      <family val="2"/>
      <scheme val="minor"/>
    </font>
    <font>
      <sz val="8"/>
      <color rgb="FFFF0000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EC7C3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/>
    </xf>
    <xf numFmtId="0" fontId="1" fillId="5" borderId="1" xfId="0" applyFont="1" applyFill="1" applyBorder="1" applyAlignment="1">
      <alignment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textRotation="90" wrapText="1"/>
    </xf>
    <xf numFmtId="0" fontId="3" fillId="3" borderId="3" xfId="0" applyFont="1" applyFill="1" applyBorder="1" applyAlignment="1">
      <alignment horizontal="center" vertical="center" textRotation="90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296333</xdr:colOff>
      <xdr:row>0</xdr:row>
      <xdr:rowOff>95250</xdr:rowOff>
    </xdr:from>
    <xdr:to>
      <xdr:col>14</xdr:col>
      <xdr:colOff>316157</xdr:colOff>
      <xdr:row>6</xdr:row>
      <xdr:rowOff>346411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D7220C1E-377C-9568-EB88-FAE4F3AF77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45583" y="95250"/>
          <a:ext cx="5544324" cy="2410161"/>
        </a:xfrm>
        <a:prstGeom prst="rect">
          <a:avLst/>
        </a:prstGeom>
      </xdr:spPr>
    </xdr:pic>
    <xdr:clientData/>
  </xdr:twoCellAnchor>
  <xdr:twoCellAnchor editAs="oneCell">
    <xdr:from>
      <xdr:col>5</xdr:col>
      <xdr:colOff>380999</xdr:colOff>
      <xdr:row>7</xdr:row>
      <xdr:rowOff>201084</xdr:rowOff>
    </xdr:from>
    <xdr:to>
      <xdr:col>14</xdr:col>
      <xdr:colOff>486560</xdr:colOff>
      <xdr:row>15</xdr:row>
      <xdr:rowOff>69237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D86FD784-F9BB-7BCC-CEAD-FFA6EBB76C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430249" y="2804584"/>
          <a:ext cx="5630061" cy="3191320"/>
        </a:xfrm>
        <a:prstGeom prst="rect">
          <a:avLst/>
        </a:prstGeom>
      </xdr:spPr>
    </xdr:pic>
    <xdr:clientData/>
  </xdr:twoCellAnchor>
  <xdr:twoCellAnchor editAs="oneCell">
    <xdr:from>
      <xdr:col>5</xdr:col>
      <xdr:colOff>359833</xdr:colOff>
      <xdr:row>15</xdr:row>
      <xdr:rowOff>338667</xdr:rowOff>
    </xdr:from>
    <xdr:to>
      <xdr:col>14</xdr:col>
      <xdr:colOff>351078</xdr:colOff>
      <xdr:row>31</xdr:row>
      <xdr:rowOff>34516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9C964635-BB2D-1678-50D7-A7F33241F2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409083" y="6212417"/>
          <a:ext cx="5515745" cy="4648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5"/>
  <sheetViews>
    <sheetView tabSelected="1" zoomScale="90" zoomScaleNormal="90" workbookViewId="0">
      <selection activeCell="F2" sqref="F1:F1048576"/>
    </sheetView>
  </sheetViews>
  <sheetFormatPr defaultRowHeight="15" x14ac:dyDescent="0.25"/>
  <cols>
    <col min="1" max="1" width="29.7109375" customWidth="1"/>
    <col min="2" max="2" width="38.7109375" customWidth="1"/>
    <col min="3" max="3" width="38" style="2" bestFit="1" customWidth="1"/>
    <col min="4" max="4" width="17.85546875" style="1" customWidth="1"/>
    <col min="5" max="5" width="35.7109375" customWidth="1"/>
  </cols>
  <sheetData>
    <row r="1" spans="1:5" x14ac:dyDescent="0.25">
      <c r="A1" s="3" t="s">
        <v>17</v>
      </c>
      <c r="B1" s="4" t="s">
        <v>15</v>
      </c>
      <c r="C1" s="5" t="s">
        <v>16</v>
      </c>
      <c r="D1" s="16"/>
      <c r="E1" s="17"/>
    </row>
    <row r="2" spans="1:5" s="1" customFormat="1" x14ac:dyDescent="0.25">
      <c r="A2" s="9" t="s">
        <v>0</v>
      </c>
      <c r="B2" s="9" t="s">
        <v>1</v>
      </c>
      <c r="C2" s="11" t="s">
        <v>2</v>
      </c>
      <c r="D2" s="9" t="s">
        <v>3</v>
      </c>
      <c r="E2" s="9" t="s">
        <v>5</v>
      </c>
    </row>
    <row r="3" spans="1:5" s="1" customFormat="1" ht="35.25" customHeight="1" x14ac:dyDescent="0.25">
      <c r="A3" s="18" t="s">
        <v>7</v>
      </c>
      <c r="B3" s="6" t="s">
        <v>29</v>
      </c>
      <c r="C3" s="13" t="s">
        <v>34</v>
      </c>
      <c r="D3" s="7" t="s">
        <v>4</v>
      </c>
      <c r="E3" s="14">
        <f>9646+5622.957</f>
        <v>15268.957</v>
      </c>
    </row>
    <row r="4" spans="1:5" s="1" customFormat="1" ht="35.25" customHeight="1" x14ac:dyDescent="0.25">
      <c r="A4" s="19"/>
      <c r="B4" s="6" t="s">
        <v>30</v>
      </c>
      <c r="C4" s="13" t="s">
        <v>35</v>
      </c>
      <c r="D4" s="7" t="s">
        <v>4</v>
      </c>
      <c r="E4" s="14">
        <f>6222.347+1111.625</f>
        <v>7333.9719999999998</v>
      </c>
    </row>
    <row r="5" spans="1:5" s="1" customFormat="1" ht="35.25" customHeight="1" x14ac:dyDescent="0.25">
      <c r="A5" s="19"/>
      <c r="B5" s="6" t="s">
        <v>31</v>
      </c>
      <c r="C5" s="13" t="s">
        <v>36</v>
      </c>
      <c r="D5" s="7" t="s">
        <v>4</v>
      </c>
      <c r="E5" s="14">
        <f>4789.04+216.87</f>
        <v>5005.91</v>
      </c>
    </row>
    <row r="6" spans="1:5" s="1" customFormat="1" ht="35.25" customHeight="1" x14ac:dyDescent="0.25">
      <c r="A6" s="19"/>
      <c r="B6" s="6" t="s">
        <v>28</v>
      </c>
      <c r="C6" s="13" t="s">
        <v>37</v>
      </c>
      <c r="D6" s="7" t="s">
        <v>4</v>
      </c>
      <c r="E6" s="14">
        <v>4621.62</v>
      </c>
    </row>
    <row r="7" spans="1:5" ht="35.25" customHeight="1" x14ac:dyDescent="0.25">
      <c r="A7" s="19"/>
      <c r="B7" s="6" t="s">
        <v>32</v>
      </c>
      <c r="C7" s="13" t="s">
        <v>38</v>
      </c>
      <c r="D7" s="7" t="s">
        <v>4</v>
      </c>
      <c r="E7" s="14">
        <v>1996.95</v>
      </c>
    </row>
    <row r="8" spans="1:5" ht="35.25" customHeight="1" x14ac:dyDescent="0.25">
      <c r="A8" s="19"/>
      <c r="B8" s="6" t="s">
        <v>27</v>
      </c>
      <c r="C8" s="13" t="s">
        <v>39</v>
      </c>
      <c r="D8" s="7" t="s">
        <v>4</v>
      </c>
      <c r="E8" s="14">
        <f>174.22+143.451+1255.92</f>
        <v>1573.5910000000001</v>
      </c>
    </row>
    <row r="9" spans="1:5" ht="42.75" customHeight="1" x14ac:dyDescent="0.25">
      <c r="A9" s="19"/>
      <c r="B9" s="10" t="s">
        <v>14</v>
      </c>
      <c r="C9" s="12" t="s">
        <v>19</v>
      </c>
      <c r="D9" s="7" t="s">
        <v>4</v>
      </c>
      <c r="E9" s="8">
        <f>E3</f>
        <v>15268.957</v>
      </c>
    </row>
    <row r="10" spans="1:5" ht="30" customHeight="1" x14ac:dyDescent="0.25">
      <c r="A10" s="19"/>
      <c r="B10" s="10" t="s">
        <v>25</v>
      </c>
      <c r="C10" s="12" t="s">
        <v>26</v>
      </c>
      <c r="D10" s="7" t="s">
        <v>40</v>
      </c>
      <c r="E10" s="8">
        <f>E9*183/1000</f>
        <v>2794.2191309999998</v>
      </c>
    </row>
    <row r="11" spans="1:5" ht="30" customHeight="1" x14ac:dyDescent="0.25">
      <c r="A11" s="19"/>
      <c r="B11" s="15" t="s">
        <v>10</v>
      </c>
      <c r="C11" s="12" t="s">
        <v>18</v>
      </c>
      <c r="D11" s="7" t="s">
        <v>4</v>
      </c>
      <c r="E11" s="8">
        <f>E4+0.054*E5</f>
        <v>7604.2911399999994</v>
      </c>
    </row>
    <row r="12" spans="1:5" ht="30" customHeight="1" x14ac:dyDescent="0.25">
      <c r="A12" s="19"/>
      <c r="B12" s="15" t="s">
        <v>21</v>
      </c>
      <c r="C12" s="12" t="s">
        <v>26</v>
      </c>
      <c r="D12" s="7" t="s">
        <v>40</v>
      </c>
      <c r="E12" s="8">
        <f>E11*600/1000</f>
        <v>4562.5746839999993</v>
      </c>
    </row>
    <row r="13" spans="1:5" ht="30" customHeight="1" x14ac:dyDescent="0.25">
      <c r="A13" s="19"/>
      <c r="B13" s="10" t="s">
        <v>11</v>
      </c>
      <c r="C13" s="12" t="s">
        <v>18</v>
      </c>
      <c r="D13" s="7" t="s">
        <v>4</v>
      </c>
      <c r="E13" s="8">
        <f>E5*0.717</f>
        <v>3589.2374699999996</v>
      </c>
    </row>
    <row r="14" spans="1:5" ht="30" customHeight="1" x14ac:dyDescent="0.25">
      <c r="A14" s="19"/>
      <c r="B14" s="10" t="s">
        <v>22</v>
      </c>
      <c r="C14" s="12" t="s">
        <v>26</v>
      </c>
      <c r="D14" s="7" t="s">
        <v>40</v>
      </c>
      <c r="E14" s="8">
        <f>E13*1000/1000</f>
        <v>3589.2374699999996</v>
      </c>
    </row>
    <row r="15" spans="1:5" ht="34.5" customHeight="1" x14ac:dyDescent="0.25">
      <c r="A15" s="19"/>
      <c r="B15" s="15" t="s">
        <v>12</v>
      </c>
      <c r="C15" s="12" t="s">
        <v>18</v>
      </c>
      <c r="D15" s="7" t="s">
        <v>4</v>
      </c>
      <c r="E15" s="8">
        <f>E6</f>
        <v>4621.62</v>
      </c>
    </row>
    <row r="16" spans="1:5" ht="30" customHeight="1" x14ac:dyDescent="0.25">
      <c r="A16" s="19"/>
      <c r="B16" s="15" t="s">
        <v>41</v>
      </c>
      <c r="C16" s="12" t="s">
        <v>42</v>
      </c>
      <c r="D16" s="7" t="s">
        <v>6</v>
      </c>
      <c r="E16" s="8">
        <f>E15/137000*550000</f>
        <v>18553.94890510949</v>
      </c>
    </row>
    <row r="17" spans="1:5" ht="30" customHeight="1" x14ac:dyDescent="0.25">
      <c r="A17" s="19"/>
      <c r="B17" s="15" t="s">
        <v>23</v>
      </c>
      <c r="C17" s="12" t="s">
        <v>26</v>
      </c>
      <c r="D17" s="7" t="s">
        <v>40</v>
      </c>
      <c r="E17" s="8">
        <f>E15*253/1000</f>
        <v>1169.2698599999999</v>
      </c>
    </row>
    <row r="18" spans="1:5" ht="30" customHeight="1" x14ac:dyDescent="0.25">
      <c r="A18" s="19"/>
      <c r="B18" s="10" t="s">
        <v>9</v>
      </c>
      <c r="C18" s="12" t="s">
        <v>18</v>
      </c>
      <c r="D18" s="7" t="s">
        <v>4</v>
      </c>
      <c r="E18" s="8">
        <f>E5*0.02</f>
        <v>100.1182</v>
      </c>
    </row>
    <row r="19" spans="1:5" ht="30" customHeight="1" x14ac:dyDescent="0.25">
      <c r="A19" s="19"/>
      <c r="B19" s="10" t="s">
        <v>41</v>
      </c>
      <c r="C19" s="12" t="s">
        <v>42</v>
      </c>
      <c r="D19" s="7" t="s">
        <v>6</v>
      </c>
      <c r="E19" s="8">
        <f>E18/1000*13889</f>
        <v>1390.5416798000001</v>
      </c>
    </row>
    <row r="20" spans="1:5" ht="30" customHeight="1" x14ac:dyDescent="0.25">
      <c r="A20" s="19"/>
      <c r="B20" s="10" t="s">
        <v>20</v>
      </c>
      <c r="C20" s="12" t="s">
        <v>26</v>
      </c>
      <c r="D20" s="7" t="s">
        <v>40</v>
      </c>
      <c r="E20" s="8">
        <f>E18*9074/1000</f>
        <v>908.47254680000003</v>
      </c>
    </row>
    <row r="21" spans="1:5" ht="30" customHeight="1" x14ac:dyDescent="0.25">
      <c r="A21" s="19"/>
      <c r="B21" s="15" t="s">
        <v>8</v>
      </c>
      <c r="C21" s="12" t="s">
        <v>33</v>
      </c>
      <c r="D21" s="7" t="s">
        <v>4</v>
      </c>
      <c r="E21" s="8">
        <f>E8</f>
        <v>1573.5910000000001</v>
      </c>
    </row>
    <row r="22" spans="1:5" ht="30" customHeight="1" x14ac:dyDescent="0.25">
      <c r="A22" s="19"/>
      <c r="B22" s="15" t="s">
        <v>41</v>
      </c>
      <c r="C22" s="12" t="s">
        <v>42</v>
      </c>
      <c r="D22" s="7" t="s">
        <v>6</v>
      </c>
      <c r="E22" s="8">
        <f>E21/2071000*4387778</f>
        <v>3333.9294885552877</v>
      </c>
    </row>
    <row r="23" spans="1:5" ht="30" customHeight="1" x14ac:dyDescent="0.25">
      <c r="A23" s="19"/>
      <c r="B23" s="10" t="s">
        <v>13</v>
      </c>
      <c r="C23" s="12" t="s">
        <v>18</v>
      </c>
      <c r="D23" s="7" t="s">
        <v>4</v>
      </c>
      <c r="E23" s="8">
        <f>E5*0.055</f>
        <v>275.32504999999998</v>
      </c>
    </row>
    <row r="24" spans="1:5" ht="30" customHeight="1" x14ac:dyDescent="0.25">
      <c r="A24" s="19"/>
      <c r="B24" s="10" t="s">
        <v>41</v>
      </c>
      <c r="C24" s="12" t="s">
        <v>42</v>
      </c>
      <c r="D24" s="7" t="s">
        <v>6</v>
      </c>
      <c r="E24" s="8">
        <f>E23/18000*91944</f>
        <v>1406.3603553999999</v>
      </c>
    </row>
    <row r="25" spans="1:5" ht="30" customHeight="1" x14ac:dyDescent="0.25">
      <c r="A25" s="19"/>
      <c r="B25" s="10" t="s">
        <v>24</v>
      </c>
      <c r="C25" s="12" t="s">
        <v>26</v>
      </c>
      <c r="D25" s="7" t="s">
        <v>40</v>
      </c>
      <c r="E25" s="8">
        <f>E23*1487/1000</f>
        <v>409.40834934999998</v>
      </c>
    </row>
  </sheetData>
  <mergeCells count="2">
    <mergeCell ref="D1:E1"/>
    <mergeCell ref="A3:A25"/>
  </mergeCells>
  <pageMargins left="0.70866141732283472" right="0.70866141732283472" top="0.74803149606299213" bottom="0.74803149606299213" header="0.31496062992125984" footer="0.31496062992125984"/>
  <pageSetup paperSize="9" scale="78" orientation="landscape" verticalDpi="1200" r:id="rId1"/>
  <headerFooter>
    <oddHeader>&amp;C&amp;F&amp;R&amp;A</oddHeader>
    <oddFooter>&amp;L&amp;D&amp;RPagina &amp;P di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03C8616-276D-4D54-A68B-428517438DEB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405784ff-acc8-4e68-86a1-0928f498ee0e"/>
    <ds:schemaRef ds:uri="http://purl.org/dc/elements/1.1/"/>
    <ds:schemaRef ds:uri="http://schemas.microsoft.com/office/2006/metadata/properties"/>
    <ds:schemaRef ds:uri="ab2d8595-0763-4ca2-8acf-6d55a5105581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 Economia circolare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2023-02-02T14:32:42Z</cp:lastPrinted>
  <dcterms:created xsi:type="dcterms:W3CDTF">2015-06-05T18:19:34Z</dcterms:created>
  <dcterms:modified xsi:type="dcterms:W3CDTF">2023-03-27T07:34:51Z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