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E4E64BFC-02C4-408C-BEE8-26BCDBE12491}" xr6:coauthVersionLast="47" xr6:coauthVersionMax="47" xr10:uidLastSave="{2871C355-2B46-4309-B571-045A60836D43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l="1"/>
  <c r="E8" i="9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<sst xmlns="http://schemas.openxmlformats.org/spreadsheetml/2006/main" count="128" uniqueCount="82">
  <si>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</si>
  <si>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</si>
  <si>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</si>
  <si>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</si>
  <si>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</si>
  <si>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</si>
  <si>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</si>
  <si>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</si>
  <si>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</si>
  <si>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</si>
  <si>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</si>
  <si>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</si>
  <si>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</si>
  <si>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</si>
  <si>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</si>
  <si>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</si>
  <si>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</si>
  <si>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</si>
  <si>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</si>
  <si>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</si>
  <si>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</si>
  <si>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</si>
  <si>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</si>
  <si>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</si>
  <si>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</si>
  <si>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</si>
  <si>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</si>
  <si>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</si>
  <si>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</si>
  <si>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</si>
  <si>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</si>
  <si>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</si>
  <si>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</si>
  <si>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</si>
  <si>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</si>
  <si>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</si>
  <si>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</si>
  <si>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</si>
  <si>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</si>
  <si>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</si>
  <si>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</si>
  <si>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</si>
  <si>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</si>
  <si>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</si>
  <si>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</si>
  <si>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</si>
  <si>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</si>
  <si>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</si>
  <si>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</si>
  <si>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</si>
  <si>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</si>
  <si>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</si>
  <si>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</si>
  <si>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</si>
  <si>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</si>
  <si>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</si>
  <si>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</si>
  <si>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</si>
  <si>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</si>
  <si>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</si>
  <si>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</si>
  <si>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</si>
  <si>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</si>
  <si>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</si>
  <si>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</si>
  <si>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</si>
  <si>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</si>
  <si>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</si>
  <si>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</si>
  <si>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</si>
  <si>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</si>
  <si>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</si>
  <si>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</si>
  <si>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</si>
  <si>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</si>
  <si>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</si>
  <si>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FAUGLIA</t>
  </si>
  <si>
    <t>Geofor SpA</t>
  </si>
  <si>
    <t>n. 2</t>
  </si>
  <si>
    <t>n.3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</si>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</sst>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0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9" t="s">
        <v>14</v>
      </c>
    </row>
    <row r="3" spans="1:5" ht="28.5" customHeight="1" thickBot="1" x14ac:dyDescent="0.3">
      <c r="A3" s="44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5"/>
      <c r="B4" s="3" t="s">
        <v>45</v>
      </c>
      <c r="C4" s="4" t="s">
        <v>44</v>
      </c>
      <c r="D4" s="6" t="s">
        <v>0</v>
      </c>
      <c r="E4" s="20">
        <v>3601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20">
        <v>2754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20">
        <v>208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20">
        <v>62.4</v>
      </c>
    </row>
    <row r="10" spans="1:5" s="21" customFormat="1" ht="24" customHeight="1" thickBot="1" x14ac:dyDescent="0.3">
      <c r="A10" s="42"/>
      <c r="B10" s="18" t="s">
        <v>50</v>
      </c>
      <c r="C10" s="19" t="s">
        <v>48</v>
      </c>
      <c r="D10" s="17" t="s">
        <v>8</v>
      </c>
      <c r="E10" s="20">
        <v>233.65</v>
      </c>
    </row>
    <row r="11" spans="1:5" s="21" customFormat="1" ht="24" customHeight="1" thickBot="1" x14ac:dyDescent="0.3">
      <c r="A11" s="42"/>
      <c r="B11" s="18" t="s">
        <v>51</v>
      </c>
      <c r="C11" s="19" t="s">
        <v>47</v>
      </c>
      <c r="D11" s="17" t="s">
        <v>8</v>
      </c>
      <c r="E11" s="20">
        <v>102.3</v>
      </c>
    </row>
    <row r="12" spans="1:5" s="21" customFormat="1" ht="24" customHeight="1" thickBot="1" x14ac:dyDescent="0.3">
      <c r="A12" s="42"/>
      <c r="B12" s="15" t="s">
        <v>52</v>
      </c>
      <c r="C12" s="19" t="s">
        <v>12</v>
      </c>
      <c r="D12" s="17" t="s">
        <v>5</v>
      </c>
      <c r="E12" s="35">
        <f>+(E10-E11)/E10</f>
        <v>0.5621656323560883</v>
      </c>
    </row>
    <row r="13" spans="1:5" s="21" customFormat="1" ht="24" customHeight="1" thickBot="1" x14ac:dyDescent="0.3">
      <c r="A13" s="42"/>
      <c r="B13" s="15" t="s">
        <v>49</v>
      </c>
      <c r="C13" s="16" t="s">
        <v>13</v>
      </c>
      <c r="D13" s="17" t="s">
        <v>5</v>
      </c>
      <c r="E13" s="35">
        <f>+E11/E10</f>
        <v>0.43783436764391181</v>
      </c>
    </row>
    <row r="14" spans="1:5" ht="24" customHeight="1" thickBot="1" x14ac:dyDescent="0.3">
      <c r="A14" s="42"/>
      <c r="B14" s="15" t="s">
        <v>80</v>
      </c>
      <c r="C14" s="16" t="s">
        <v>10</v>
      </c>
      <c r="D14" s="17" t="s">
        <v>8</v>
      </c>
      <c r="E14" s="20">
        <v>4.12</v>
      </c>
    </row>
    <row r="15" spans="1:5" ht="43.5" thickBot="1" x14ac:dyDescent="0.3">
      <c r="A15" s="42"/>
      <c r="B15" s="18" t="s">
        <v>81</v>
      </c>
      <c r="C15" s="19" t="s">
        <v>30</v>
      </c>
      <c r="D15" s="17" t="s">
        <v>8</v>
      </c>
      <c r="E15" s="20">
        <f>1175.84+15.25</f>
        <v>1191.0899999999999</v>
      </c>
    </row>
    <row r="16" spans="1:5" ht="25.5" customHeight="1" thickBot="1" x14ac:dyDescent="0.3">
      <c r="A16" s="42"/>
      <c r="B16" s="18" t="s">
        <v>42</v>
      </c>
      <c r="C16" s="19" t="s">
        <v>18</v>
      </c>
      <c r="D16" s="17" t="s">
        <v>8</v>
      </c>
      <c r="E16" s="20">
        <v>1195.21</v>
      </c>
    </row>
    <row r="17" spans="1:5" ht="25.5" customHeight="1" thickBot="1" x14ac:dyDescent="0.3">
      <c r="A17" s="42"/>
      <c r="B17" s="18" t="s">
        <v>32</v>
      </c>
      <c r="C17" s="19" t="s">
        <v>55</v>
      </c>
      <c r="D17" s="17" t="s">
        <v>8</v>
      </c>
      <c r="E17" s="20">
        <v>0</v>
      </c>
    </row>
    <row r="18" spans="1:5" ht="25.5" customHeight="1" thickBot="1" x14ac:dyDescent="0.3">
      <c r="A18" s="42"/>
      <c r="B18" s="18" t="s">
        <v>33</v>
      </c>
      <c r="C18" s="18" t="s">
        <v>56</v>
      </c>
      <c r="D18" s="17" t="s">
        <v>8</v>
      </c>
      <c r="E18" s="20">
        <v>612.61</v>
      </c>
    </row>
    <row r="19" spans="1:5" ht="25.5" customHeight="1" thickBot="1" x14ac:dyDescent="0.3">
      <c r="A19" s="42"/>
      <c r="B19" s="18" t="s">
        <v>43</v>
      </c>
      <c r="C19" s="19" t="s">
        <v>9</v>
      </c>
      <c r="D19" s="17" t="s">
        <v>8</v>
      </c>
      <c r="E19" s="20">
        <f>+E17+E18</f>
        <v>612.61</v>
      </c>
    </row>
    <row r="20" spans="1:5" ht="25.5" customHeight="1" thickBot="1" x14ac:dyDescent="0.3">
      <c r="A20" s="42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2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2"/>
      <c r="B24" s="15" t="s">
        <v>40</v>
      </c>
      <c r="C24" s="19" t="s">
        <v>38</v>
      </c>
      <c r="D24" s="17" t="s">
        <v>8</v>
      </c>
      <c r="E24" s="20">
        <f>+E9+E14+E15+E19</f>
        <v>1870.2199999999998</v>
      </c>
    </row>
    <row r="25" spans="1:5" ht="25.5" customHeight="1" thickBot="1" x14ac:dyDescent="0.3">
      <c r="A25" s="42"/>
      <c r="B25" s="15" t="s">
        <v>41</v>
      </c>
      <c r="C25" s="19" t="s">
        <v>11</v>
      </c>
      <c r="D25" s="17" t="s">
        <v>5</v>
      </c>
      <c r="E25" s="35">
        <f>+(E9+E14+E15)/E24</f>
        <v>0.67243960603565356</v>
      </c>
    </row>
    <row r="26" spans="1:5" ht="25.5" customHeight="1" thickBot="1" x14ac:dyDescent="0.3">
      <c r="A26" s="43"/>
      <c r="B26" s="15" t="s">
        <v>46</v>
      </c>
      <c r="C26" s="19" t="s">
        <v>19</v>
      </c>
      <c r="D26" s="17" t="s">
        <v>20</v>
      </c>
      <c r="E26" s="20">
        <f>+(E14+E15+E19)/E4</f>
        <v>0.50203276867536784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tr">
        <f>+'Singola gestione_rifiuti gestit'!C1</f>
        <v>Geofor SpA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FAUGLIA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69</v>
      </c>
      <c r="C6" s="4" t="s">
        <v>66</v>
      </c>
      <c r="D6" s="6" t="s">
        <v>0</v>
      </c>
      <c r="E6" s="5">
        <v>797</v>
      </c>
    </row>
    <row r="7" spans="1:5" ht="40.5" customHeight="1" thickBot="1" x14ac:dyDescent="0.3">
      <c r="A7" s="50"/>
      <c r="B7" s="3" t="s">
        <v>65</v>
      </c>
      <c r="C7" s="4" t="s">
        <v>67</v>
      </c>
      <c r="D7" s="6" t="s">
        <v>0</v>
      </c>
      <c r="E7" s="5">
        <v>293</v>
      </c>
    </row>
    <row r="8" spans="1:5" ht="40.5" customHeight="1" thickBot="1" x14ac:dyDescent="0.3">
      <c r="A8" s="50"/>
      <c r="B8" s="18" t="s">
        <v>70</v>
      </c>
      <c r="C8" s="4" t="s">
        <v>72</v>
      </c>
      <c r="D8" s="17" t="s">
        <v>22</v>
      </c>
      <c r="E8" s="36">
        <f>+E6/'Singola gestione_rifiuti gestit'!E4</f>
        <v>0.22132740905304082</v>
      </c>
    </row>
    <row r="9" spans="1:5" ht="40.5" customHeight="1" thickBot="1" x14ac:dyDescent="0.3">
      <c r="A9" s="51"/>
      <c r="B9" s="18" t="s">
        <v>71</v>
      </c>
      <c r="C9" s="4" t="s">
        <v>73</v>
      </c>
      <c r="D9" s="17" t="s">
        <v>22</v>
      </c>
      <c r="E9" s="36">
        <f>+E7/'Singola gestione_rifiuti gestit'!E4</f>
        <v>8.1366287142460428E-2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2" t="s">
        <v>15</v>
      </c>
      <c r="C1" s="34" t="str">
        <f>+'Singola gestione_com servizi'!C1</f>
        <v>Geofor SpA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gestione_com servizi'!C2</f>
        <v>FAUGLIA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64</v>
      </c>
      <c r="C7" s="22" t="s">
        <v>75</v>
      </c>
      <c r="D7" s="24" t="s">
        <v>53</v>
      </c>
      <c r="E7" s="23"/>
      <c r="F7" s="23"/>
      <c r="G7" s="37">
        <v>233.75</v>
      </c>
    </row>
    <row r="8" spans="1:7" ht="38.25" customHeight="1" thickBot="1" x14ac:dyDescent="0.3">
      <c r="A8" s="55"/>
      <c r="B8" s="31" t="s">
        <v>63</v>
      </c>
      <c r="C8" s="22" t="s">
        <v>75</v>
      </c>
      <c r="D8" s="24" t="s">
        <v>53</v>
      </c>
      <c r="E8" s="23"/>
      <c r="F8" s="23"/>
      <c r="G8" s="37">
        <v>691.74</v>
      </c>
    </row>
    <row r="9" spans="1:7" ht="38.25" customHeight="1" thickBot="1" x14ac:dyDescent="0.3">
      <c r="A9" s="55"/>
      <c r="B9" s="32" t="s">
        <v>74</v>
      </c>
      <c r="C9" s="25" t="s">
        <v>75</v>
      </c>
      <c r="D9" s="29" t="s">
        <v>53</v>
      </c>
      <c r="E9" s="28"/>
      <c r="F9" s="28"/>
      <c r="G9" s="38">
        <v>365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6" t="s">
        <v>79</v>
      </c>
      <c r="E10" s="5"/>
      <c r="F10" s="5"/>
      <c r="G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