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34D260F3-0125-4C55-8675-949A27BF6A47}" xr6:coauthVersionLast="47" xr6:coauthVersionMax="47" xr10:uidLastSave="{CC8481DB-9E4B-4AE8-9267-34B58BCEBF1B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  <c r="C2" i="9"/>
  <c r="C2" i="10" s="1"/>
  <c r="C1" i="9"/>
  <c r="C1" i="10" s="1"/>
  <c r="E9" i="9" l="1"/>
  <c r="E8" i="9"/>
  <c r="E19" i="8"/>
  <c r="E24" i="8" s="1"/>
  <c r="E23" i="8" l="1"/>
  <c r="E13" i="8"/>
  <c r="E12" i="8"/>
  <c r="E26" i="8" l="1"/>
  <c r="E25" i="8"/>
</calcChain>
</file>

<file path=xl/sharedStrings.xml><?xml version="1.0" encoding="utf-8"?>
<sst xmlns="http://schemas.openxmlformats.org/spreadsheetml/2006/main" count="128" uniqueCount="82">
  <si>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</si>
  <si>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</si>
  <si>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</si>
  <si>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</si>
  <si>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</si>
  <si>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</si>
  <si>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</si>
  <si>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</si>
  <si>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</si>
  <si>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</si>
  <si>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</si>
  <si>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</si>
  <si>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</si>
  <si>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</si>
  <si>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</si>
  <si>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</si>
  <si>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</si>
  <si>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</si>
  <si>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</si>
  <si>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</si>
  <si>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</si>
  <si>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</si>
  <si>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</si>
  <si>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</si>
  <si>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</si>
  <si>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</si>
  <si>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</si>
  <si>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</si>
  <si>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</si>
  <si>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</si>
  <si>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</si>
  <si>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</si>
  <si>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</si>
  <si>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</si>
  <si>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</si>
  <si>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</si>
  <si>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</si>
  <si>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</si>
  <si>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</si>
  <si>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</si>
  <si>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</si>
  <si>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</si>
  <si>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</si>
  <si>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</si>
  <si>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</si>
  <si>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</si>
  <si>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</si>
  <si>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</si>
  <si>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</si>
  <si>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</si>
  <si>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</si>
  <si>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</si>
  <si>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</si>
  <si>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</si>
  <si>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</si>
  <si>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</si>
  <si>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</si>
  <si>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</si>
  <si>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</si>
  <si>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</si>
  <si>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</si>
  <si>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</si>
  <si>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</si>
  <si>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</si>
  <si>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</si>
  <si>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</si>
  <si>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</si>
  <si>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</si>
  <si>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</si>
  <si>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</si>
  <si>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</si>
  <si>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</si>
  <si>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</si>
  <si>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</si>
  <si>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</si>
  <si>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</si>
  <si>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VICOPISANO</t>
  </si>
  <si>
    <t>Geofor SpA</t>
  </si>
  <si>
    <t>n. 227</t>
  </si>
  <si>
    <t>n. 10</t>
  </si>
  <si>
    <t>TOT. rifiuti differenziati non recuperabili (D2)</t>
  </si>
  <si>
    <t>TOT. Rifiuti differenziati recuperati (D3)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</si>
</sst>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0" customWidth="1"/>
  </cols>
  <sheetData>
    <row r="1" spans="1:5" ht="15.75" thickBot="1" x14ac:dyDescent="0.3">
      <c r="A1" s="26"/>
      <c r="B1" s="12" t="s">
        <v>15</v>
      </c>
      <c r="C1" s="34" t="s">
        <v>77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39" t="s">
        <v>14</v>
      </c>
    </row>
    <row r="3" spans="1:5" ht="28.5" customHeight="1" thickBot="1" x14ac:dyDescent="0.3">
      <c r="A3" s="44" t="s">
        <v>54</v>
      </c>
      <c r="B3" s="12" t="s">
        <v>16</v>
      </c>
      <c r="C3" s="4" t="s">
        <v>76</v>
      </c>
      <c r="D3" s="6"/>
      <c r="E3" s="20"/>
    </row>
    <row r="4" spans="1:5" ht="15.75" thickBot="1" x14ac:dyDescent="0.3">
      <c r="A4" s="45"/>
      <c r="B4" s="3" t="s">
        <v>45</v>
      </c>
      <c r="C4" s="4" t="s">
        <v>44</v>
      </c>
      <c r="D4" s="6" t="s">
        <v>0</v>
      </c>
      <c r="E4" s="20">
        <v>8592</v>
      </c>
    </row>
    <row r="5" spans="1:5" ht="15.75" thickBot="1" x14ac:dyDescent="0.3">
      <c r="A5" s="45"/>
      <c r="B5" s="3" t="s">
        <v>6</v>
      </c>
      <c r="C5" s="4" t="s">
        <v>28</v>
      </c>
      <c r="D5" s="6" t="s">
        <v>0</v>
      </c>
      <c r="E5" s="20">
        <v>4057</v>
      </c>
    </row>
    <row r="6" spans="1:5" ht="15.75" thickBot="1" x14ac:dyDescent="0.3">
      <c r="A6" s="46"/>
      <c r="B6" s="3" t="s">
        <v>7</v>
      </c>
      <c r="C6" s="4" t="s">
        <v>29</v>
      </c>
      <c r="D6" s="6" t="s">
        <v>0</v>
      </c>
      <c r="E6" s="20">
        <v>896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1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2"/>
      <c r="B9" s="19" t="s">
        <v>39</v>
      </c>
      <c r="C9" s="4" t="s">
        <v>31</v>
      </c>
      <c r="D9" s="17" t="s">
        <v>8</v>
      </c>
      <c r="E9" s="20">
        <v>235.8</v>
      </c>
    </row>
    <row r="10" spans="1:5" s="21" customFormat="1" ht="24" customHeight="1" thickBot="1" x14ac:dyDescent="0.3">
      <c r="A10" s="42"/>
      <c r="B10" s="18" t="s">
        <v>50</v>
      </c>
      <c r="C10" s="19" t="s">
        <v>48</v>
      </c>
      <c r="D10" s="17" t="s">
        <v>8</v>
      </c>
      <c r="E10" s="20">
        <v>579.30999999999995</v>
      </c>
    </row>
    <row r="11" spans="1:5" s="21" customFormat="1" ht="24" customHeight="1" thickBot="1" x14ac:dyDescent="0.3">
      <c r="A11" s="42"/>
      <c r="B11" s="18" t="s">
        <v>51</v>
      </c>
      <c r="C11" s="19" t="s">
        <v>47</v>
      </c>
      <c r="D11" s="17" t="s">
        <v>8</v>
      </c>
      <c r="E11" s="20">
        <v>243.57</v>
      </c>
    </row>
    <row r="12" spans="1:5" s="21" customFormat="1" ht="24" customHeight="1" thickBot="1" x14ac:dyDescent="0.3">
      <c r="A12" s="42"/>
      <c r="B12" s="15" t="s">
        <v>52</v>
      </c>
      <c r="C12" s="19" t="s">
        <v>12</v>
      </c>
      <c r="D12" s="17" t="s">
        <v>5</v>
      </c>
      <c r="E12" s="35">
        <f>+(E10-E11)/E10</f>
        <v>0.5795515354473425</v>
      </c>
    </row>
    <row r="13" spans="1:5" s="21" customFormat="1" ht="24" customHeight="1" thickBot="1" x14ac:dyDescent="0.3">
      <c r="A13" s="42"/>
      <c r="B13" s="15" t="s">
        <v>49</v>
      </c>
      <c r="C13" s="16" t="s">
        <v>13</v>
      </c>
      <c r="D13" s="17" t="s">
        <v>5</v>
      </c>
      <c r="E13" s="35">
        <f>+E11/E10</f>
        <v>0.4204484645526575</v>
      </c>
    </row>
    <row r="14" spans="1:5" ht="24" customHeight="1" thickBot="1" x14ac:dyDescent="0.3">
      <c r="A14" s="42"/>
      <c r="B14" s="15" t="s">
        <v>80</v>
      </c>
      <c r="C14" s="16" t="s">
        <v>10</v>
      </c>
      <c r="D14" s="17" t="s">
        <v>8</v>
      </c>
      <c r="E14" s="20">
        <v>1.42</v>
      </c>
    </row>
    <row r="15" spans="1:5" ht="43.5" thickBot="1" x14ac:dyDescent="0.3">
      <c r="A15" s="42"/>
      <c r="B15" s="18" t="s">
        <v>81</v>
      </c>
      <c r="C15" s="19" t="s">
        <v>30</v>
      </c>
      <c r="D15" s="17" t="s">
        <v>8</v>
      </c>
      <c r="E15" s="20">
        <f>3132.8+7.46+89.88</f>
        <v>3230.1400000000003</v>
      </c>
    </row>
    <row r="16" spans="1:5" ht="25.5" customHeight="1" thickBot="1" x14ac:dyDescent="0.3">
      <c r="A16" s="42"/>
      <c r="B16" s="18" t="s">
        <v>42</v>
      </c>
      <c r="C16" s="19" t="s">
        <v>18</v>
      </c>
      <c r="D16" s="17" t="s">
        <v>8</v>
      </c>
      <c r="E16" s="20">
        <v>3231.56</v>
      </c>
    </row>
    <row r="17" spans="1:5" ht="25.5" customHeight="1" thickBot="1" x14ac:dyDescent="0.3">
      <c r="A17" s="42"/>
      <c r="B17" s="18" t="s">
        <v>32</v>
      </c>
      <c r="C17" s="19" t="s">
        <v>55</v>
      </c>
      <c r="D17" s="17" t="s">
        <v>8</v>
      </c>
      <c r="E17" s="20">
        <v>14.94</v>
      </c>
    </row>
    <row r="18" spans="1:5" ht="25.5" customHeight="1" thickBot="1" x14ac:dyDescent="0.3">
      <c r="A18" s="42"/>
      <c r="B18" s="18" t="s">
        <v>33</v>
      </c>
      <c r="C18" s="18" t="s">
        <v>56</v>
      </c>
      <c r="D18" s="17" t="s">
        <v>8</v>
      </c>
      <c r="E18" s="20">
        <v>1465.26</v>
      </c>
    </row>
    <row r="19" spans="1:5" ht="25.5" customHeight="1" thickBot="1" x14ac:dyDescent="0.3">
      <c r="A19" s="42"/>
      <c r="B19" s="18" t="s">
        <v>43</v>
      </c>
      <c r="C19" s="19" t="s">
        <v>9</v>
      </c>
      <c r="D19" s="17" t="s">
        <v>8</v>
      </c>
      <c r="E19" s="20">
        <f>+E17+E18</f>
        <v>1480.2</v>
      </c>
    </row>
    <row r="20" spans="1:5" ht="25.5" customHeight="1" thickBot="1" x14ac:dyDescent="0.3">
      <c r="A20" s="42"/>
      <c r="B20" s="18" t="s">
        <v>34</v>
      </c>
      <c r="C20" s="18" t="s">
        <v>57</v>
      </c>
      <c r="D20" s="17" t="s">
        <v>8</v>
      </c>
      <c r="E20" s="20">
        <v>0</v>
      </c>
    </row>
    <row r="21" spans="1:5" ht="25.5" customHeight="1" thickBot="1" x14ac:dyDescent="0.3">
      <c r="A21" s="42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2"/>
      <c r="B22" s="18" t="s">
        <v>36</v>
      </c>
      <c r="C22" s="18" t="s">
        <v>59</v>
      </c>
      <c r="D22" s="17" t="s">
        <v>8</v>
      </c>
      <c r="E22" s="20">
        <v>0</v>
      </c>
    </row>
    <row r="23" spans="1:5" ht="25.5" customHeight="1" thickBot="1" x14ac:dyDescent="0.3">
      <c r="A23" s="42"/>
      <c r="B23" s="18" t="s">
        <v>37</v>
      </c>
      <c r="C23" s="18" t="s">
        <v>37</v>
      </c>
      <c r="D23" s="17" t="s">
        <v>8</v>
      </c>
      <c r="E23" s="20">
        <f>+E20+E21+E22</f>
        <v>0</v>
      </c>
    </row>
    <row r="24" spans="1:5" ht="25.5" customHeight="1" thickBot="1" x14ac:dyDescent="0.3">
      <c r="A24" s="42"/>
      <c r="B24" s="15" t="s">
        <v>40</v>
      </c>
      <c r="C24" s="19" t="s">
        <v>38</v>
      </c>
      <c r="D24" s="17" t="s">
        <v>8</v>
      </c>
      <c r="E24" s="20">
        <f>+E9+E14+E15+E19</f>
        <v>4947.5600000000004</v>
      </c>
    </row>
    <row r="25" spans="1:5" ht="25.5" customHeight="1" thickBot="1" x14ac:dyDescent="0.3">
      <c r="A25" s="42"/>
      <c r="B25" s="15" t="s">
        <v>41</v>
      </c>
      <c r="C25" s="19" t="s">
        <v>11</v>
      </c>
      <c r="D25" s="17" t="s">
        <v>5</v>
      </c>
      <c r="E25" s="35">
        <f>+(E9+E14+E15)/E24</f>
        <v>0.70082222347985668</v>
      </c>
    </row>
    <row r="26" spans="1:5" ht="25.5" customHeight="1" thickBot="1" x14ac:dyDescent="0.3">
      <c r="A26" s="43"/>
      <c r="B26" s="15" t="s">
        <v>46</v>
      </c>
      <c r="C26" s="19" t="s">
        <v>19</v>
      </c>
      <c r="D26" s="17" t="s">
        <v>20</v>
      </c>
      <c r="E26" s="20">
        <f>+(E14+E15+E19)/E4</f>
        <v>0.54838919925512108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2" t="s">
        <v>15</v>
      </c>
      <c r="C1" s="34" t="str">
        <f>+'Singola gestione_rifiuti gestit'!C1</f>
        <v>Geofor SpA</v>
      </c>
      <c r="D1" s="47"/>
      <c r="E1" s="48"/>
    </row>
    <row r="2" spans="1:5" ht="28.5" customHeight="1" thickBot="1" x14ac:dyDescent="0.3">
      <c r="A2" s="53"/>
      <c r="B2" s="12" t="s">
        <v>16</v>
      </c>
      <c r="C2" s="34" t="str">
        <f>+'Singola gestione_rifiuti gestit'!C3</f>
        <v>VICOPISANO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49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0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0"/>
      <c r="B6" s="3" t="s">
        <v>69</v>
      </c>
      <c r="C6" s="4" t="s">
        <v>66</v>
      </c>
      <c r="D6" s="6" t="s">
        <v>0</v>
      </c>
      <c r="E6" s="5">
        <v>2227</v>
      </c>
    </row>
    <row r="7" spans="1:5" ht="40.5" customHeight="1" thickBot="1" x14ac:dyDescent="0.3">
      <c r="A7" s="50"/>
      <c r="B7" s="3" t="s">
        <v>65</v>
      </c>
      <c r="C7" s="4" t="s">
        <v>67</v>
      </c>
      <c r="D7" s="6" t="s">
        <v>0</v>
      </c>
      <c r="E7" s="5">
        <v>163</v>
      </c>
    </row>
    <row r="8" spans="1:5" ht="40.5" customHeight="1" thickBot="1" x14ac:dyDescent="0.3">
      <c r="A8" s="50"/>
      <c r="B8" s="18" t="s">
        <v>70</v>
      </c>
      <c r="C8" s="4" t="s">
        <v>72</v>
      </c>
      <c r="D8" s="17" t="s">
        <v>22</v>
      </c>
      <c r="E8" s="36">
        <f>+E6/'Singola gestione_rifiuti gestit'!E4</f>
        <v>0.25919459962756053</v>
      </c>
    </row>
    <row r="9" spans="1:5" ht="40.5" customHeight="1" thickBot="1" x14ac:dyDescent="0.3">
      <c r="A9" s="51"/>
      <c r="B9" s="18" t="s">
        <v>71</v>
      </c>
      <c r="C9" s="4" t="s">
        <v>73</v>
      </c>
      <c r="D9" s="17" t="s">
        <v>22</v>
      </c>
      <c r="E9" s="36">
        <f>+E7/'Singola gestione_rifiuti gestit'!E4</f>
        <v>1.8971135940409684E-2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topLeftCell="C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2"/>
      <c r="B1" s="12" t="s">
        <v>15</v>
      </c>
      <c r="C1" s="34" t="str">
        <f>+'Singola gestione_com servizi'!C1</f>
        <v>Geofor SpA</v>
      </c>
      <c r="D1" s="47"/>
      <c r="E1" s="48"/>
      <c r="F1" s="48"/>
      <c r="G1" s="48"/>
    </row>
    <row r="2" spans="1:7" ht="28.5" customHeight="1" thickBot="1" x14ac:dyDescent="0.3">
      <c r="A2" s="53"/>
      <c r="B2" s="12" t="s">
        <v>16</v>
      </c>
      <c r="C2" s="34" t="str">
        <f>+'Singola gestione_com servizi'!C2</f>
        <v>VICOPISANO</v>
      </c>
      <c r="D2" s="47"/>
      <c r="E2" s="48"/>
      <c r="F2" s="48"/>
      <c r="G2" s="48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59"/>
      <c r="B5" s="58"/>
      <c r="C5" s="61"/>
      <c r="D5" s="58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4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5"/>
      <c r="B7" s="31" t="s">
        <v>64</v>
      </c>
      <c r="C7" s="22" t="s">
        <v>75</v>
      </c>
      <c r="D7" s="24" t="s">
        <v>53</v>
      </c>
      <c r="E7" s="23"/>
      <c r="F7" s="23"/>
      <c r="G7" s="37">
        <v>388</v>
      </c>
    </row>
    <row r="8" spans="1:7" ht="38.25" customHeight="1" thickBot="1" x14ac:dyDescent="0.3">
      <c r="A8" s="55"/>
      <c r="B8" s="31" t="s">
        <v>63</v>
      </c>
      <c r="C8" s="22" t="s">
        <v>75</v>
      </c>
      <c r="D8" s="24" t="s">
        <v>53</v>
      </c>
      <c r="E8" s="23"/>
      <c r="F8" s="23"/>
      <c r="G8" s="37">
        <v>1644.36</v>
      </c>
    </row>
    <row r="9" spans="1:7" ht="38.25" customHeight="1" thickBot="1" x14ac:dyDescent="0.3">
      <c r="A9" s="55"/>
      <c r="B9" s="32" t="s">
        <v>74</v>
      </c>
      <c r="C9" s="25" t="s">
        <v>75</v>
      </c>
      <c r="D9" s="29" t="s">
        <v>53</v>
      </c>
      <c r="E9" s="28"/>
      <c r="F9" s="28"/>
      <c r="G9" s="38">
        <v>540.4</v>
      </c>
    </row>
    <row r="10" spans="1:7" ht="32.25" customHeight="1" thickBot="1" x14ac:dyDescent="0.3">
      <c r="A10" s="55"/>
      <c r="B10" s="33" t="s">
        <v>26</v>
      </c>
      <c r="C10" s="4" t="s">
        <v>25</v>
      </c>
      <c r="D10" s="6" t="s">
        <v>78</v>
      </c>
      <c r="E10" s="5"/>
      <c r="F10" s="5"/>
      <c r="G10" s="5"/>
    </row>
    <row r="11" spans="1:7" ht="32.25" customHeight="1" thickBot="1" x14ac:dyDescent="0.3">
      <c r="A11" s="56"/>
      <c r="B11" s="33" t="s">
        <v>27</v>
      </c>
      <c r="C11" s="4" t="s">
        <v>25</v>
      </c>
      <c r="D11" s="6" t="s">
        <v>79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