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B3A07D77-3AC0-4E96-8B6E-F08D7B7E92E6}" xr6:coauthVersionLast="47" xr6:coauthVersionMax="47" xr10:uidLastSave="{BCAB70C2-9B21-4E77-B2BF-64C8C4F6764D}"/>
  <bookViews>
    <workbookView xWindow="-120" yWindow="-120" windowWidth="29040" windowHeight="15720" tabRatio="597" activeTab="1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8" l="1"/>
  <c r="E10" i="8"/>
  <c r="C2" i="9" l="1"/>
  <c r="C2" i="10" s="1"/>
  <c r="C1" i="9"/>
  <c r="C1" i="10" s="1"/>
  <c r="E19" i="8"/>
  <c r="E8" i="9" l="1"/>
  <c r="E9" i="9"/>
  <c r="E24" i="8"/>
  <c r="E23" i="8"/>
  <c r="E13" i="8"/>
  <c r="E12" i="8"/>
  <c r="E26" i="8" l="1"/>
  <c r="E25" i="8"/>
</calcChain>
</file>

<file path=xl/sharedStrings.xml><?xml version="1.0" encoding="utf-8"?>
<sst xmlns="http://schemas.openxmlformats.org/spreadsheetml/2006/main" count="128" uniqueCount="82">
  <si>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</si>
  <si>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</si>
  <si>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</si>
  <si>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</si>
  <si>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</si>
  <si>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</si>
  <si>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</si>
  <si>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</si>
  <si>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</si>
  <si>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</si>
  <si>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</si>
  <si>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</si>
  <si>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</si>
  <si>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</si>
  <si>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</si>
  <si>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</si>
  <si>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</si>
  <si>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</si>
  <si>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</si>
  <si>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</si>
  <si>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</si>
  <si>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</si>
  <si>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</si>
  <si>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</si>
  <si>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</si>
  <si>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</si>
  <si>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</si>
  <si>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</si>
  <si>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</si>
  <si>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</si>
  <si>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</si>
  <si>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</si>
  <si>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</si>
  <si>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</si>
  <si>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</si>
  <si>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</si>
  <si>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</si>
  <si>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</si>
  <si>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</si>
  <si>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</si>
  <si>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</si>
  <si>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</si>
  <si>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</si>
  <si>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</si>
  <si>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</si>
  <si>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</si>
  <si>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</si>
  <si>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</si>
  <si>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</si>
  <si>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</si>
  <si>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</si>
  <si>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</si>
  <si>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</si>
  <si>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</si>
  <si>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</si>
  <si>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</si>
  <si>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</si>
  <si>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</si>
  <si>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</si>
  <si>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</si>
  <si>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</si>
  <si>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</si>
  <si>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</si>
  <si>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</si>
  <si>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</si>
  <si>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</si>
  <si>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</si>
  <si>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</si>
  <si>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</si>
  <si>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</si>
  <si>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</si>
  <si>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</si>
  <si>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</si>
  <si>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</si>
  <si>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</si>
  <si>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</si>
  <si>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CALCINAIA</t>
  </si>
  <si>
    <t>gestita direttamente dal Comune</t>
  </si>
  <si>
    <t>n. 6</t>
  </si>
  <si>
    <t>Geofor SpA</t>
  </si>
  <si>
    <t>TOT. rifiuti differenziati non recuperabili (D2)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</si>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</sst>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2" fontId="0" fillId="0" borderId="5" xfId="0" applyNumberForma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1" customWidth="1"/>
  </cols>
  <sheetData>
    <row r="1" spans="1:5" ht="15.75" thickBot="1" x14ac:dyDescent="0.3">
      <c r="A1" s="26"/>
      <c r="B1" s="12" t="s">
        <v>15</v>
      </c>
      <c r="C1" s="34" t="s">
        <v>79</v>
      </c>
      <c r="D1" s="48"/>
      <c r="E1" s="49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40" t="s">
        <v>14</v>
      </c>
    </row>
    <row r="3" spans="1:5" ht="28.5" customHeight="1" thickBot="1" x14ac:dyDescent="0.3">
      <c r="A3" s="45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6"/>
      <c r="B4" s="3" t="s">
        <v>45</v>
      </c>
      <c r="C4" s="4" t="s">
        <v>44</v>
      </c>
      <c r="D4" s="6" t="s">
        <v>0</v>
      </c>
      <c r="E4" s="20">
        <v>12782</v>
      </c>
    </row>
    <row r="5" spans="1:5" ht="15.75" thickBot="1" x14ac:dyDescent="0.3">
      <c r="A5" s="46"/>
      <c r="B5" s="3" t="s">
        <v>6</v>
      </c>
      <c r="C5" s="4" t="s">
        <v>28</v>
      </c>
      <c r="D5" s="6" t="s">
        <v>0</v>
      </c>
      <c r="E5" s="20">
        <v>5248</v>
      </c>
    </row>
    <row r="6" spans="1:5" ht="15.75" thickBot="1" x14ac:dyDescent="0.3">
      <c r="A6" s="47"/>
      <c r="B6" s="3" t="s">
        <v>7</v>
      </c>
      <c r="C6" s="4" t="s">
        <v>29</v>
      </c>
      <c r="D6" s="6" t="s">
        <v>0</v>
      </c>
      <c r="E6" s="20">
        <v>618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2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3"/>
      <c r="B9" s="19" t="s">
        <v>39</v>
      </c>
      <c r="C9" s="4" t="s">
        <v>31</v>
      </c>
      <c r="D9" s="17" t="s">
        <v>8</v>
      </c>
      <c r="E9" s="20">
        <v>336.6</v>
      </c>
    </row>
    <row r="10" spans="1:5" s="21" customFormat="1" ht="24" customHeight="1" thickBot="1" x14ac:dyDescent="0.3">
      <c r="A10" s="43"/>
      <c r="B10" s="18" t="s">
        <v>50</v>
      </c>
      <c r="C10" s="19" t="s">
        <v>48</v>
      </c>
      <c r="D10" s="17" t="s">
        <v>8</v>
      </c>
      <c r="E10" s="20">
        <f>821.37+72.29</f>
        <v>893.66</v>
      </c>
    </row>
    <row r="11" spans="1:5" s="21" customFormat="1" ht="24" customHeight="1" thickBot="1" x14ac:dyDescent="0.3">
      <c r="A11" s="43"/>
      <c r="B11" s="18" t="s">
        <v>51</v>
      </c>
      <c r="C11" s="19" t="s">
        <v>47</v>
      </c>
      <c r="D11" s="17" t="s">
        <v>8</v>
      </c>
      <c r="E11" s="20">
        <f>13.872+190.44+114.89</f>
        <v>319.202</v>
      </c>
    </row>
    <row r="12" spans="1:5" s="21" customFormat="1" ht="24" customHeight="1" thickBot="1" x14ac:dyDescent="0.3">
      <c r="A12" s="43"/>
      <c r="B12" s="15" t="s">
        <v>52</v>
      </c>
      <c r="C12" s="19" t="s">
        <v>12</v>
      </c>
      <c r="D12" s="17" t="s">
        <v>5</v>
      </c>
      <c r="E12" s="35">
        <f>+(E10-E11)/E10</f>
        <v>0.64281494080522794</v>
      </c>
    </row>
    <row r="13" spans="1:5" s="21" customFormat="1" ht="24" customHeight="1" thickBot="1" x14ac:dyDescent="0.3">
      <c r="A13" s="43"/>
      <c r="B13" s="15" t="s">
        <v>49</v>
      </c>
      <c r="C13" s="16" t="s">
        <v>13</v>
      </c>
      <c r="D13" s="17" t="s">
        <v>5</v>
      </c>
      <c r="E13" s="35">
        <f>+E11/E10</f>
        <v>0.35718505919477206</v>
      </c>
    </row>
    <row r="14" spans="1:5" ht="24" customHeight="1" thickBot="1" x14ac:dyDescent="0.3">
      <c r="A14" s="43"/>
      <c r="B14" s="15" t="s">
        <v>80</v>
      </c>
      <c r="C14" s="16" t="s">
        <v>10</v>
      </c>
      <c r="D14" s="17" t="s">
        <v>8</v>
      </c>
      <c r="E14" s="20">
        <v>2.4700000000000002</v>
      </c>
    </row>
    <row r="15" spans="1:5" ht="43.5" thickBot="1" x14ac:dyDescent="0.3">
      <c r="A15" s="43"/>
      <c r="B15" s="18" t="s">
        <v>81</v>
      </c>
      <c r="C15" s="19" t="s">
        <v>30</v>
      </c>
      <c r="D15" s="17" t="s">
        <v>8</v>
      </c>
      <c r="E15" s="20">
        <v>4831.6099999999997</v>
      </c>
    </row>
    <row r="16" spans="1:5" ht="25.5" customHeight="1" thickBot="1" x14ac:dyDescent="0.3">
      <c r="A16" s="43"/>
      <c r="B16" s="18" t="s">
        <v>42</v>
      </c>
      <c r="C16" s="19" t="s">
        <v>18</v>
      </c>
      <c r="D16" s="17" t="s">
        <v>8</v>
      </c>
      <c r="E16" s="20">
        <v>4834.08</v>
      </c>
    </row>
    <row r="17" spans="1:5" ht="25.5" customHeight="1" thickBot="1" x14ac:dyDescent="0.3">
      <c r="A17" s="43"/>
      <c r="B17" s="18" t="s">
        <v>32</v>
      </c>
      <c r="C17" s="19" t="s">
        <v>55</v>
      </c>
      <c r="D17" s="17" t="s">
        <v>8</v>
      </c>
      <c r="E17" s="20">
        <v>2.77</v>
      </c>
    </row>
    <row r="18" spans="1:5" ht="25.5" customHeight="1" thickBot="1" x14ac:dyDescent="0.3">
      <c r="A18" s="43"/>
      <c r="B18" s="18" t="s">
        <v>33</v>
      </c>
      <c r="C18" s="18" t="s">
        <v>56</v>
      </c>
      <c r="D18" s="17" t="s">
        <v>8</v>
      </c>
      <c r="E18" s="20">
        <v>785.24</v>
      </c>
    </row>
    <row r="19" spans="1:5" ht="25.5" customHeight="1" thickBot="1" x14ac:dyDescent="0.3">
      <c r="A19" s="43"/>
      <c r="B19" s="18" t="s">
        <v>43</v>
      </c>
      <c r="C19" s="19" t="s">
        <v>9</v>
      </c>
      <c r="D19" s="17" t="s">
        <v>8</v>
      </c>
      <c r="E19" s="20">
        <f>+E17+E18</f>
        <v>788.01</v>
      </c>
    </row>
    <row r="20" spans="1:5" ht="25.5" customHeight="1" thickBot="1" x14ac:dyDescent="0.3">
      <c r="A20" s="43"/>
      <c r="B20" s="18" t="s">
        <v>34</v>
      </c>
      <c r="C20" s="18" t="s">
        <v>57</v>
      </c>
      <c r="D20" s="17" t="s">
        <v>8</v>
      </c>
      <c r="E20" s="20">
        <v>0</v>
      </c>
    </row>
    <row r="21" spans="1:5" ht="25.5" customHeight="1" thickBot="1" x14ac:dyDescent="0.3">
      <c r="A21" s="43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3"/>
      <c r="B22" s="18" t="s">
        <v>36</v>
      </c>
      <c r="C22" s="18" t="s">
        <v>59</v>
      </c>
      <c r="D22" s="17" t="s">
        <v>8</v>
      </c>
      <c r="E22" s="20">
        <v>0</v>
      </c>
    </row>
    <row r="23" spans="1:5" ht="25.5" customHeight="1" thickBot="1" x14ac:dyDescent="0.3">
      <c r="A23" s="43"/>
      <c r="B23" s="18" t="s">
        <v>37</v>
      </c>
      <c r="C23" s="18" t="s">
        <v>37</v>
      </c>
      <c r="D23" s="17" t="s">
        <v>8</v>
      </c>
      <c r="E23" s="20">
        <f>+E20+E21+E22</f>
        <v>0</v>
      </c>
    </row>
    <row r="24" spans="1:5" ht="25.5" customHeight="1" thickBot="1" x14ac:dyDescent="0.3">
      <c r="A24" s="43"/>
      <c r="B24" s="15" t="s">
        <v>40</v>
      </c>
      <c r="C24" s="19" t="s">
        <v>38</v>
      </c>
      <c r="D24" s="17" t="s">
        <v>8</v>
      </c>
      <c r="E24" s="20">
        <f>+E9+E14+E15+E19</f>
        <v>5958.69</v>
      </c>
    </row>
    <row r="25" spans="1:5" ht="25.5" customHeight="1" thickBot="1" x14ac:dyDescent="0.3">
      <c r="A25" s="43"/>
      <c r="B25" s="15" t="s">
        <v>41</v>
      </c>
      <c r="C25" s="19" t="s">
        <v>11</v>
      </c>
      <c r="D25" s="17" t="s">
        <v>5</v>
      </c>
      <c r="E25" s="35">
        <f>+(E9+E14+E15)/E24</f>
        <v>0.86775448966131818</v>
      </c>
    </row>
    <row r="26" spans="1:5" ht="25.5" customHeight="1" thickBot="1" x14ac:dyDescent="0.3">
      <c r="A26" s="44"/>
      <c r="B26" s="15" t="s">
        <v>46</v>
      </c>
      <c r="C26" s="19" t="s">
        <v>19</v>
      </c>
      <c r="D26" s="17" t="s">
        <v>20</v>
      </c>
      <c r="E26" s="20">
        <f>+(E14+E15+E19)/E4</f>
        <v>0.43984431231419185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abSelected="1"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3"/>
      <c r="B1" s="12" t="s">
        <v>15</v>
      </c>
      <c r="C1" s="34" t="str">
        <f>+'Singola gestione_rifiuti gestit'!C1</f>
        <v>Geofor SpA</v>
      </c>
      <c r="D1" s="48"/>
      <c r="E1" s="49"/>
    </row>
    <row r="2" spans="1:5" ht="28.5" customHeight="1" thickBot="1" x14ac:dyDescent="0.3">
      <c r="A2" s="54"/>
      <c r="B2" s="12" t="s">
        <v>16</v>
      </c>
      <c r="C2" s="34" t="str">
        <f>+'Singola gestione_rifiuti gestit'!C3</f>
        <v>CALCINAIA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50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1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1"/>
      <c r="B6" s="3" t="s">
        <v>69</v>
      </c>
      <c r="C6" s="4" t="s">
        <v>66</v>
      </c>
      <c r="D6" s="6" t="s">
        <v>0</v>
      </c>
      <c r="E6" s="5">
        <v>833</v>
      </c>
    </row>
    <row r="7" spans="1:5" ht="40.5" customHeight="1" thickBot="1" x14ac:dyDescent="0.3">
      <c r="A7" s="51"/>
      <c r="B7" s="3" t="s">
        <v>65</v>
      </c>
      <c r="C7" s="4" t="s">
        <v>67</v>
      </c>
      <c r="D7" s="6" t="s">
        <v>0</v>
      </c>
      <c r="E7" s="5">
        <v>388</v>
      </c>
    </row>
    <row r="8" spans="1:5" ht="40.5" customHeight="1" thickBot="1" x14ac:dyDescent="0.3">
      <c r="A8" s="51"/>
      <c r="B8" s="18" t="s">
        <v>70</v>
      </c>
      <c r="C8" s="4" t="s">
        <v>72</v>
      </c>
      <c r="D8" s="17" t="s">
        <v>22</v>
      </c>
      <c r="E8" s="37">
        <f>+E6/'Singola gestione_rifiuti gestit'!E4</f>
        <v>6.5169769989047097E-2</v>
      </c>
    </row>
    <row r="9" spans="1:5" ht="40.5" customHeight="1" thickBot="1" x14ac:dyDescent="0.3">
      <c r="A9" s="52"/>
      <c r="B9" s="18" t="s">
        <v>71</v>
      </c>
      <c r="C9" s="4" t="s">
        <v>73</v>
      </c>
      <c r="D9" s="17" t="s">
        <v>22</v>
      </c>
      <c r="E9" s="37">
        <f>+E7/'Singola gestione_rifiuti gestit'!E4</f>
        <v>3.0355186981693007E-2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4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3"/>
      <c r="B1" s="12" t="s">
        <v>15</v>
      </c>
      <c r="C1" s="34" t="str">
        <f>+'Singola gestione_com servizi'!C1</f>
        <v>Geofor SpA</v>
      </c>
      <c r="D1" s="48"/>
      <c r="E1" s="49"/>
      <c r="F1" s="49"/>
      <c r="G1" s="49"/>
    </row>
    <row r="2" spans="1:7" ht="28.5" customHeight="1" thickBot="1" x14ac:dyDescent="0.3">
      <c r="A2" s="54"/>
      <c r="B2" s="12" t="s">
        <v>16</v>
      </c>
      <c r="C2" s="34" t="str">
        <f>+'Singola gestione_com servizi'!C2</f>
        <v>CALCINAIA</v>
      </c>
      <c r="D2" s="48"/>
      <c r="E2" s="49"/>
      <c r="F2" s="49"/>
      <c r="G2" s="49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8" t="s">
        <v>1</v>
      </c>
      <c r="B4" s="58" t="s">
        <v>2</v>
      </c>
      <c r="C4" s="61" t="s">
        <v>3</v>
      </c>
      <c r="D4" s="58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60"/>
      <c r="B5" s="59"/>
      <c r="C5" s="62"/>
      <c r="D5" s="59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5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6"/>
      <c r="B7" s="31" t="s">
        <v>64</v>
      </c>
      <c r="C7" s="22" t="s">
        <v>75</v>
      </c>
      <c r="D7" s="24" t="s">
        <v>53</v>
      </c>
      <c r="E7" s="23"/>
      <c r="F7" s="23"/>
      <c r="G7" s="38">
        <v>412</v>
      </c>
    </row>
    <row r="8" spans="1:7" ht="38.25" customHeight="1" thickBot="1" x14ac:dyDescent="0.3">
      <c r="A8" s="56"/>
      <c r="B8" s="31" t="s">
        <v>63</v>
      </c>
      <c r="C8" s="22" t="s">
        <v>75</v>
      </c>
      <c r="D8" s="24" t="s">
        <v>53</v>
      </c>
      <c r="E8" s="23"/>
      <c r="F8" s="23"/>
      <c r="G8" s="38">
        <v>1034.08</v>
      </c>
    </row>
    <row r="9" spans="1:7" ht="38.25" customHeight="1" thickBot="1" x14ac:dyDescent="0.3">
      <c r="A9" s="56"/>
      <c r="B9" s="32" t="s">
        <v>74</v>
      </c>
      <c r="C9" s="25" t="s">
        <v>75</v>
      </c>
      <c r="D9" s="29" t="s">
        <v>53</v>
      </c>
      <c r="E9" s="28"/>
      <c r="F9" s="28"/>
      <c r="G9" s="39">
        <v>585.5</v>
      </c>
    </row>
    <row r="10" spans="1:7" ht="32.25" customHeight="1" thickBot="1" x14ac:dyDescent="0.3">
      <c r="A10" s="56"/>
      <c r="B10" s="33" t="s">
        <v>26</v>
      </c>
      <c r="C10" s="4" t="s">
        <v>25</v>
      </c>
      <c r="D10" s="36" t="s">
        <v>77</v>
      </c>
      <c r="E10" s="5"/>
      <c r="F10" s="5"/>
      <c r="G10" s="5"/>
    </row>
    <row r="11" spans="1:7" ht="32.25" customHeight="1" thickBot="1" x14ac:dyDescent="0.3">
      <c r="A11" s="57"/>
      <c r="B11" s="33" t="s">
        <v>27</v>
      </c>
      <c r="C11" s="4" t="s">
        <v>25</v>
      </c>
      <c r="D11" s="6" t="s">
        <v>78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